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1"/>
  </bookViews>
  <sheets>
    <sheet name="01.01.2007" sheetId="1" r:id="rId1"/>
    <sheet name="29.03.2007" sheetId="2" r:id="rId2"/>
  </sheets>
  <definedNames>
    <definedName name="_xlnm.Print_Area" localSheetId="0">'01.01.2007'!$A$1:$AE$130</definedName>
  </definedNames>
  <calcPr fullCalcOnLoad="1"/>
</workbook>
</file>

<file path=xl/sharedStrings.xml><?xml version="1.0" encoding="utf-8"?>
<sst xmlns="http://schemas.openxmlformats.org/spreadsheetml/2006/main" count="331" uniqueCount="108">
  <si>
    <t>Załącznik Nr 2A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</si>
  <si>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</si>
  <si>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</si>
  <si>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</si>
  <si>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</si>
  <si>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</si>
  <si>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</si>
  <si>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Zmiany</t>
  </si>
  <si>
    <t>Plan po</t>
  </si>
  <si>
    <t xml:space="preserve">PLAN 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</si>
  <si>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</si>
  <si>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</si>
  <si>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</si>
  <si>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</si>
  <si>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</si>
  <si>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</si>
  <si>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</si>
  <si>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28.06.2001</t>
  </si>
  <si>
    <t>30.08.2001r.</t>
  </si>
  <si>
    <t>27.09.01</t>
  </si>
  <si>
    <t>010</t>
  </si>
  <si>
    <t>01005</t>
  </si>
  <si>
    <t>Zakup usług pozostałych</t>
  </si>
  <si>
    <t>Dział 010-suma</t>
  </si>
  <si>
    <t>Dział 700-suma</t>
  </si>
  <si>
    <t>Wynagrodzenia osobowe pracowników</t>
  </si>
  <si>
    <t>Dział 710-suma</t>
  </si>
  <si>
    <t>Dział 750-suma</t>
  </si>
  <si>
    <t>Różne wydatki na rzecz osób fizycznych</t>
  </si>
  <si>
    <t>Zakup środków żywności</t>
  </si>
  <si>
    <t>Zakup leków i materiałów medycznych</t>
  </si>
  <si>
    <t>zakup pomocy naukowych</t>
  </si>
  <si>
    <t>zakup usług zdrowotnych</t>
  </si>
  <si>
    <t>Różne opłaty i składki</t>
  </si>
  <si>
    <t>odpisy na zakład.fund.świadcz.socj.</t>
  </si>
  <si>
    <t>Dział 754-suma</t>
  </si>
  <si>
    <t>składki na ubepieczenia zdrowotne</t>
  </si>
  <si>
    <t>Dział 851-suma</t>
  </si>
  <si>
    <t>świadczenia społeczne</t>
  </si>
  <si>
    <t>Dział 852-suma</t>
  </si>
  <si>
    <t>dodatkowe wynagrodzenie roczne</t>
  </si>
  <si>
    <t>zakup energii</t>
  </si>
  <si>
    <t>podróże służbowe krajowe</t>
  </si>
  <si>
    <t>odpisy na ZFŚŚ</t>
  </si>
  <si>
    <t>Dział 853-suma</t>
  </si>
  <si>
    <t>=</t>
  </si>
  <si>
    <t>RAZEM</t>
  </si>
  <si>
    <t>2005r.</t>
  </si>
  <si>
    <t>wynag.osobowe członków korp.sł.cyw.</t>
  </si>
  <si>
    <t>wydatki na zakupy inwestycyjne</t>
  </si>
  <si>
    <t>zakup usług remontowych</t>
  </si>
  <si>
    <t>Zarządu Powiatu Grodziskiego</t>
  </si>
  <si>
    <t>Plan</t>
  </si>
  <si>
    <t>po zmianach</t>
  </si>
  <si>
    <t>31.03.2005</t>
  </si>
  <si>
    <t>wynagrodzenia bezosobowe</t>
  </si>
  <si>
    <t>28.04.2005</t>
  </si>
  <si>
    <t>31.05.2005</t>
  </si>
  <si>
    <t>30.06.2005</t>
  </si>
  <si>
    <t>31.08.2005</t>
  </si>
  <si>
    <t>Zmiana    29.09.2005</t>
  </si>
  <si>
    <t>do Uchwały Nr          /2005</t>
  </si>
  <si>
    <t xml:space="preserve">z dnia </t>
  </si>
  <si>
    <t>PLAN</t>
  </si>
  <si>
    <t>Załącznik nr 2A</t>
  </si>
  <si>
    <t>zakup materiałów i wyposażenia</t>
  </si>
  <si>
    <t>zakup usług pozostałych</t>
  </si>
  <si>
    <t>oplaty z tyt. zak. uslug tel. komórkowej</t>
  </si>
  <si>
    <t>oplaty z tyt. zak. uslug tel. stacjonarnej</t>
  </si>
  <si>
    <t>wynagrodzenia osobowe pracowników</t>
  </si>
  <si>
    <t>składki na ubezpieczenia społeczne</t>
  </si>
  <si>
    <t>składki na Fundusz Pracy</t>
  </si>
  <si>
    <t>podróże krajowe służbowe</t>
  </si>
  <si>
    <t>odpisy na zakładowy fund.świadcz.socj.</t>
  </si>
  <si>
    <t>opłata z tyt.zakupu usł.telek.telef.stacjon.</t>
  </si>
  <si>
    <t>opłaty czynszowe za pomieszcz.biurowe</t>
  </si>
  <si>
    <t>szkolenia pracowników</t>
  </si>
  <si>
    <t>zakup akcesoriów komputerowych</t>
  </si>
  <si>
    <t>zakup usług dostępu do sieci Internet</t>
  </si>
  <si>
    <t>podatek od nieruchomości</t>
  </si>
  <si>
    <t>2007r.</t>
  </si>
  <si>
    <t>kary i odszkodowania wypł.na rzecz os.fiz.</t>
  </si>
  <si>
    <t>opłaty z tyt. zak. usług tel. komórkowej</t>
  </si>
  <si>
    <t>opłaty z tyt. zak. usług tel. stacjonarnej</t>
  </si>
  <si>
    <t>uposażenia funkcjonariuszy</t>
  </si>
  <si>
    <t>pozostałe należnośći funkcjonariuszy</t>
  </si>
  <si>
    <t>zakup środków żywności</t>
  </si>
  <si>
    <t>zakup leków i materiałów medycznych</t>
  </si>
  <si>
    <t>zakup sprzętu i uzbrojenia</t>
  </si>
  <si>
    <t>krajowe podróże służbowe</t>
  </si>
  <si>
    <t>różne opłaty i składki</t>
  </si>
  <si>
    <t>opłaty na rzecz budżetu państwa</t>
  </si>
  <si>
    <t>wydatki inwestycyjne jedn.budżetowych</t>
  </si>
  <si>
    <t>wydatki osob.nie zalicz.do uposażeń</t>
  </si>
  <si>
    <t>nagrody roczne dla funkcjonariuszy</t>
  </si>
  <si>
    <t>uposaż.i świadcz.pieniężne wypł. funkcjon.</t>
  </si>
  <si>
    <t xml:space="preserve">równ. pienięż.i ekwiw. dla funkcjonariuszy </t>
  </si>
  <si>
    <t>dotacja celowa z budżetu na finansowanie</t>
  </si>
  <si>
    <t>lub dofinansowanie zadań zleconych do</t>
  </si>
  <si>
    <t>realizacji stowarzyszeniom</t>
  </si>
  <si>
    <t>zakup mater.do sprzetu druk. i urz.kserogr.</t>
  </si>
  <si>
    <t>do Uchwały Nr       /2007</t>
  </si>
  <si>
    <t>z dnia 9 stycznia 2007 r.</t>
  </si>
  <si>
    <t>Plan przed zmianami</t>
  </si>
  <si>
    <t>Plan po zmianach</t>
  </si>
  <si>
    <t>z dnia 29 marca 2007 r.</t>
  </si>
  <si>
    <t>Rady Powiatu Grodziskiego</t>
  </si>
  <si>
    <t>Zmiany 29.03.2007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</si>
</sst>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3" fontId="1" fillId="0" borderId="9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2" borderId="3" xfId="0" applyFont="1" applyFill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2" fillId="0" borderId="3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2" fillId="0" borderId="6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0"/>
  <sheetViews>
    <sheetView view="pageBreakPreview" zoomScaleNormal="65" zoomScaleSheetLayoutView="100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2812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customWidth="1"/>
    <col min="28" max="28" width="0.2890625" style="1" hidden="1" customWidth="1"/>
    <col min="29" max="30" width="9.140625" style="1" hidden="1" customWidth="1"/>
    <col min="31" max="31" width="16.7109375" style="1" customWidth="1"/>
    <col min="32" max="16384" width="9.140625" style="1" customWidth="1"/>
  </cols>
  <sheetData>
    <row r="1" spans="3:32" ht="15.75">
      <c r="C1" s="2"/>
      <c r="W1" s="99" t="s">
        <v>0</v>
      </c>
      <c r="X1" s="100"/>
      <c r="Y1" s="100"/>
      <c r="Z1" s="100"/>
      <c r="AA1" s="114" t="s">
        <v>64</v>
      </c>
      <c r="AB1" s="115"/>
      <c r="AC1" s="115"/>
      <c r="AD1" s="115"/>
      <c r="AE1" s="115"/>
      <c r="AF1" s="100"/>
    </row>
    <row r="2" spans="3:32" ht="15.75">
      <c r="C2" s="2"/>
      <c r="W2" s="99" t="s">
        <v>61</v>
      </c>
      <c r="X2" s="100"/>
      <c r="Y2" s="100"/>
      <c r="Z2" s="100"/>
      <c r="AA2" s="114" t="s">
        <v>101</v>
      </c>
      <c r="AB2" s="115"/>
      <c r="AC2" s="115"/>
      <c r="AD2" s="115"/>
      <c r="AE2" s="115"/>
      <c r="AF2" s="100"/>
    </row>
    <row r="3" spans="3:32" ht="15.75">
      <c r="C3" s="2"/>
      <c r="W3" s="99" t="s">
        <v>51</v>
      </c>
      <c r="X3" s="100"/>
      <c r="Y3" s="100"/>
      <c r="Z3" s="100"/>
      <c r="AA3" s="114" t="s">
        <v>51</v>
      </c>
      <c r="AB3" s="115"/>
      <c r="AC3" s="115"/>
      <c r="AD3" s="115"/>
      <c r="AE3" s="115"/>
      <c r="AF3" s="100"/>
    </row>
    <row r="4" spans="3:32" ht="15.75">
      <c r="C4" s="2"/>
      <c r="W4" s="99" t="s">
        <v>62</v>
      </c>
      <c r="X4" s="100"/>
      <c r="Y4" s="100"/>
      <c r="Z4" s="100"/>
      <c r="AA4" s="114" t="s">
        <v>102</v>
      </c>
      <c r="AB4" s="115"/>
      <c r="AC4" s="115"/>
      <c r="AD4" s="115"/>
      <c r="AE4" s="115"/>
      <c r="AF4" s="100"/>
    </row>
    <row r="6" spans="1:31" ht="15.75">
      <c r="A6" s="116" t="s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</row>
    <row r="7" spans="1:31" ht="15.75">
      <c r="A7" s="116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</row>
    <row r="9" spans="1:31" ht="15.75">
      <c r="A9" s="116" t="s">
        <v>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1" spans="1:27" ht="15.75" customHeight="1">
      <c r="A11" s="138" t="s">
        <v>4</v>
      </c>
      <c r="B11" s="139"/>
      <c r="C11" s="140"/>
      <c r="D11" s="141" t="s">
        <v>5</v>
      </c>
      <c r="E11" s="5" t="s">
        <v>6</v>
      </c>
      <c r="F11" s="3" t="s">
        <v>7</v>
      </c>
      <c r="G11" s="3" t="s">
        <v>8</v>
      </c>
      <c r="H11" s="5" t="s">
        <v>7</v>
      </c>
      <c r="I11" s="3" t="s">
        <v>8</v>
      </c>
      <c r="J11" s="3" t="s">
        <v>7</v>
      </c>
      <c r="K11" s="5" t="s">
        <v>8</v>
      </c>
      <c r="L11" s="5" t="s">
        <v>7</v>
      </c>
      <c r="M11" s="5" t="s">
        <v>8</v>
      </c>
      <c r="N11" s="6" t="s">
        <v>7</v>
      </c>
      <c r="O11" s="5" t="s">
        <v>9</v>
      </c>
      <c r="P11" s="5" t="s">
        <v>7</v>
      </c>
      <c r="Q11" s="5" t="s">
        <v>52</v>
      </c>
      <c r="R11" s="5" t="s">
        <v>7</v>
      </c>
      <c r="S11" s="5" t="s">
        <v>52</v>
      </c>
      <c r="T11" s="5" t="s">
        <v>7</v>
      </c>
      <c r="U11" s="5" t="s">
        <v>52</v>
      </c>
      <c r="V11" s="5" t="s">
        <v>7</v>
      </c>
      <c r="W11" s="5" t="s">
        <v>52</v>
      </c>
      <c r="X11" s="81" t="s">
        <v>7</v>
      </c>
      <c r="Y11" s="89" t="s">
        <v>52</v>
      </c>
      <c r="Z11" s="143" t="s">
        <v>60</v>
      </c>
      <c r="AA11" s="81" t="s">
        <v>63</v>
      </c>
    </row>
    <row r="12" spans="1:27" ht="15.75">
      <c r="A12" s="7" t="s">
        <v>10</v>
      </c>
      <c r="B12" s="4" t="s">
        <v>11</v>
      </c>
      <c r="C12" s="4" t="s">
        <v>12</v>
      </c>
      <c r="D12" s="142"/>
      <c r="E12" s="8" t="s">
        <v>13</v>
      </c>
      <c r="F12" s="9" t="s">
        <v>14</v>
      </c>
      <c r="G12" s="9" t="s">
        <v>15</v>
      </c>
      <c r="H12" s="8" t="s">
        <v>16</v>
      </c>
      <c r="I12" s="9" t="s">
        <v>15</v>
      </c>
      <c r="J12" s="9" t="s">
        <v>17</v>
      </c>
      <c r="K12" s="8" t="s">
        <v>15</v>
      </c>
      <c r="L12" s="8" t="s">
        <v>18</v>
      </c>
      <c r="M12" s="8" t="s">
        <v>15</v>
      </c>
      <c r="N12" s="10" t="s">
        <v>19</v>
      </c>
      <c r="O12" s="8" t="s">
        <v>47</v>
      </c>
      <c r="P12" s="8" t="s">
        <v>54</v>
      </c>
      <c r="Q12" s="8" t="s">
        <v>53</v>
      </c>
      <c r="R12" s="8" t="s">
        <v>56</v>
      </c>
      <c r="S12" s="8" t="s">
        <v>53</v>
      </c>
      <c r="T12" s="8" t="s">
        <v>57</v>
      </c>
      <c r="U12" s="8" t="s">
        <v>53</v>
      </c>
      <c r="V12" s="8" t="s">
        <v>58</v>
      </c>
      <c r="W12" s="8" t="s">
        <v>53</v>
      </c>
      <c r="X12" s="84" t="s">
        <v>59</v>
      </c>
      <c r="Y12" s="90" t="s">
        <v>53</v>
      </c>
      <c r="Z12" s="144"/>
      <c r="AA12" s="84" t="s">
        <v>80</v>
      </c>
    </row>
    <row r="13" spans="1:27" ht="15.75">
      <c r="A13" s="11"/>
      <c r="B13" s="11"/>
      <c r="C13" s="11"/>
      <c r="D13" s="12"/>
      <c r="E13" s="13"/>
      <c r="F13" s="14"/>
      <c r="G13" s="15"/>
      <c r="H13" s="56"/>
      <c r="I13" s="16"/>
      <c r="J13" s="17"/>
      <c r="K13" s="16"/>
      <c r="L13" s="16"/>
      <c r="M13" s="16"/>
      <c r="N13" s="5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  <c r="AA13" s="16"/>
    </row>
    <row r="14" spans="1:27" ht="15">
      <c r="A14" s="18" t="s">
        <v>20</v>
      </c>
      <c r="B14" s="18" t="s">
        <v>21</v>
      </c>
      <c r="C14" s="19">
        <v>4300</v>
      </c>
      <c r="D14" s="20" t="s">
        <v>66</v>
      </c>
      <c r="E14" s="21">
        <v>50000</v>
      </c>
      <c r="F14" s="17"/>
      <c r="G14" s="22">
        <f>E14+F14</f>
        <v>50000</v>
      </c>
      <c r="H14" s="56"/>
      <c r="I14" s="22">
        <f>G14+H14</f>
        <v>50000</v>
      </c>
      <c r="J14" s="17"/>
      <c r="K14" s="22">
        <f>I14+J14</f>
        <v>50000</v>
      </c>
      <c r="L14" s="22"/>
      <c r="M14" s="22">
        <f>K14+L14</f>
        <v>50000</v>
      </c>
      <c r="N14" s="56"/>
      <c r="O14" s="22">
        <v>20000</v>
      </c>
      <c r="P14" s="22"/>
      <c r="Q14" s="22">
        <f>O14+P14</f>
        <v>20000</v>
      </c>
      <c r="R14" s="22"/>
      <c r="S14" s="22">
        <f>Q14+R14</f>
        <v>20000</v>
      </c>
      <c r="T14" s="22"/>
      <c r="U14" s="22">
        <f>S14+T14</f>
        <v>20000</v>
      </c>
      <c r="V14" s="22"/>
      <c r="W14" s="22">
        <f>U14+V14</f>
        <v>20000</v>
      </c>
      <c r="X14" s="16"/>
      <c r="Y14" s="26">
        <f>W14+X14</f>
        <v>20000</v>
      </c>
      <c r="Z14" s="16"/>
      <c r="AA14" s="22">
        <v>20000</v>
      </c>
    </row>
    <row r="15" spans="1:27" ht="15">
      <c r="A15" s="23"/>
      <c r="B15" s="23"/>
      <c r="C15" s="24"/>
      <c r="D15" s="25"/>
      <c r="E15" s="21"/>
      <c r="F15" s="17"/>
      <c r="G15" s="26"/>
      <c r="H15" s="56"/>
      <c r="I15" s="22"/>
      <c r="J15" s="17"/>
      <c r="K15" s="22"/>
      <c r="L15" s="22"/>
      <c r="M15" s="22"/>
      <c r="N15" s="56"/>
      <c r="O15" s="27"/>
      <c r="P15" s="27"/>
      <c r="Q15" s="27"/>
      <c r="R15" s="27"/>
      <c r="S15" s="27"/>
      <c r="T15" s="27"/>
      <c r="U15" s="27"/>
      <c r="V15" s="27"/>
      <c r="W15" s="27"/>
      <c r="X15" s="16"/>
      <c r="Y15" s="26"/>
      <c r="Z15" s="16"/>
      <c r="AA15" s="22"/>
    </row>
    <row r="16" spans="1:27" ht="15.75">
      <c r="A16" s="127" t="s">
        <v>23</v>
      </c>
      <c r="B16" s="120"/>
      <c r="C16" s="120"/>
      <c r="D16" s="121"/>
      <c r="E16" s="28">
        <v>50000</v>
      </c>
      <c r="F16" s="29"/>
      <c r="G16" s="30">
        <f>E16+F16</f>
        <v>50000</v>
      </c>
      <c r="H16" s="29"/>
      <c r="I16" s="31">
        <f>I14</f>
        <v>50000</v>
      </c>
      <c r="J16" s="30"/>
      <c r="K16" s="31">
        <f>K14</f>
        <v>50000</v>
      </c>
      <c r="L16" s="31">
        <f>L14</f>
        <v>0</v>
      </c>
      <c r="M16" s="31">
        <f>M14</f>
        <v>50000</v>
      </c>
      <c r="N16" s="29"/>
      <c r="O16" s="32">
        <f>O14</f>
        <v>20000</v>
      </c>
      <c r="P16" s="32"/>
      <c r="Q16" s="32">
        <f>Q14</f>
        <v>20000</v>
      </c>
      <c r="R16" s="32"/>
      <c r="S16" s="32">
        <f>S14</f>
        <v>20000</v>
      </c>
      <c r="T16" s="32"/>
      <c r="U16" s="32">
        <f>U14</f>
        <v>20000</v>
      </c>
      <c r="V16" s="32"/>
      <c r="W16" s="32">
        <f>W14</f>
        <v>20000</v>
      </c>
      <c r="X16" s="31"/>
      <c r="Y16" s="30">
        <f>Y14</f>
        <v>20000</v>
      </c>
      <c r="Z16" s="83"/>
      <c r="AA16" s="31">
        <f>SUM(AA13:AA15)</f>
        <v>20000</v>
      </c>
    </row>
    <row r="17" spans="1:27" ht="15">
      <c r="A17" s="86">
        <v>700</v>
      </c>
      <c r="B17" s="85">
        <v>70005</v>
      </c>
      <c r="C17" s="19">
        <v>4210</v>
      </c>
      <c r="D17" s="20" t="s">
        <v>65</v>
      </c>
      <c r="E17" s="38">
        <v>50000</v>
      </c>
      <c r="F17" s="56"/>
      <c r="G17" s="22">
        <f>E17+F17</f>
        <v>50000</v>
      </c>
      <c r="H17" s="56"/>
      <c r="I17" s="22">
        <f>G17+H17</f>
        <v>50000</v>
      </c>
      <c r="J17" s="17"/>
      <c r="K17" s="22">
        <f>I17+J17</f>
        <v>50000</v>
      </c>
      <c r="L17" s="22"/>
      <c r="M17" s="22">
        <f>K17+L17</f>
        <v>50000</v>
      </c>
      <c r="N17" s="56"/>
      <c r="O17" s="22">
        <v>71000</v>
      </c>
      <c r="P17" s="22"/>
      <c r="Q17" s="22">
        <f>O17+P17</f>
        <v>71000</v>
      </c>
      <c r="R17" s="22"/>
      <c r="S17" s="22">
        <f>Q17+R17</f>
        <v>71000</v>
      </c>
      <c r="T17" s="22"/>
      <c r="U17" s="22">
        <f>S17+T17</f>
        <v>71000</v>
      </c>
      <c r="V17" s="22"/>
      <c r="W17" s="22">
        <f>U17+V17</f>
        <v>71000</v>
      </c>
      <c r="X17" s="16">
        <v>-500</v>
      </c>
      <c r="Y17" s="26">
        <f>W17+X17</f>
        <v>70500</v>
      </c>
      <c r="Z17" s="17"/>
      <c r="AA17" s="22">
        <v>200</v>
      </c>
    </row>
    <row r="18" spans="1:27" ht="15">
      <c r="A18" s="86"/>
      <c r="B18" s="85"/>
      <c r="C18" s="19">
        <v>4260</v>
      </c>
      <c r="D18" s="20" t="s">
        <v>41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400</v>
      </c>
    </row>
    <row r="19" spans="1:27" ht="15">
      <c r="A19" s="19"/>
      <c r="B19" s="19"/>
      <c r="C19" s="47">
        <v>4300</v>
      </c>
      <c r="D19" s="16" t="s">
        <v>66</v>
      </c>
      <c r="AA19" s="22">
        <v>19400</v>
      </c>
    </row>
    <row r="20" spans="1:27" ht="15">
      <c r="A20" s="24"/>
      <c r="B20" s="24"/>
      <c r="C20" s="49">
        <v>4590</v>
      </c>
      <c r="D20" s="50" t="s">
        <v>81</v>
      </c>
      <c r="AA20" s="27">
        <v>50000</v>
      </c>
    </row>
    <row r="21" spans="1:27" ht="15.75">
      <c r="A21" s="126" t="s">
        <v>24</v>
      </c>
      <c r="B21" s="120"/>
      <c r="C21" s="120"/>
      <c r="D21" s="121"/>
      <c r="E21" s="31">
        <v>50000</v>
      </c>
      <c r="F21" s="29"/>
      <c r="G21" s="30">
        <f>E21+F21</f>
        <v>50000</v>
      </c>
      <c r="H21" s="29"/>
      <c r="I21" s="31">
        <f>I17</f>
        <v>50000</v>
      </c>
      <c r="J21" s="30"/>
      <c r="K21" s="31">
        <f>K17</f>
        <v>50000</v>
      </c>
      <c r="L21" s="31">
        <f>L17</f>
        <v>0</v>
      </c>
      <c r="M21" s="31">
        <f>M17</f>
        <v>50000</v>
      </c>
      <c r="N21" s="29"/>
      <c r="O21" s="31">
        <f>O17</f>
        <v>71000</v>
      </c>
      <c r="P21" s="31"/>
      <c r="Q21" s="31">
        <f>Q17</f>
        <v>71000</v>
      </c>
      <c r="R21" s="31"/>
      <c r="S21" s="31">
        <f>S17</f>
        <v>71000</v>
      </c>
      <c r="T21" s="31"/>
      <c r="U21" s="31">
        <f>U17</f>
        <v>71000</v>
      </c>
      <c r="V21" s="31"/>
      <c r="W21" s="31">
        <f>SUM(W17:W19)</f>
        <v>71000</v>
      </c>
      <c r="X21" s="31">
        <f>SUM(X17:X19)</f>
        <v>-500</v>
      </c>
      <c r="Y21" s="30">
        <f>SUM(Y17:Y19)</f>
        <v>70500</v>
      </c>
      <c r="Z21" s="101"/>
      <c r="AA21" s="31">
        <f>SUM(AA17:AA20)</f>
        <v>70000</v>
      </c>
    </row>
    <row r="22" spans="1:27" ht="15">
      <c r="A22" s="41"/>
      <c r="B22" s="42"/>
      <c r="C22" s="41"/>
      <c r="D22" s="43"/>
      <c r="E22" s="43"/>
      <c r="F22" s="44"/>
      <c r="G22" s="45"/>
      <c r="H22" s="44"/>
      <c r="I22" s="45"/>
      <c r="J22" s="44"/>
      <c r="K22" s="43"/>
      <c r="L22" s="43"/>
      <c r="M22" s="43"/>
      <c r="N22" s="44"/>
      <c r="O22" s="46"/>
      <c r="P22" s="46"/>
      <c r="Q22" s="46"/>
      <c r="R22" s="46"/>
      <c r="S22" s="46"/>
      <c r="T22" s="46"/>
      <c r="U22" s="46"/>
      <c r="V22" s="46"/>
      <c r="W22" s="46"/>
      <c r="X22" s="16"/>
      <c r="Y22" s="26"/>
      <c r="Z22" s="16"/>
      <c r="AA22" s="22"/>
    </row>
    <row r="23" spans="1:27" ht="15">
      <c r="A23" s="47">
        <v>710</v>
      </c>
      <c r="B23" s="48">
        <v>71013</v>
      </c>
      <c r="C23" s="47">
        <v>4300</v>
      </c>
      <c r="D23" s="16" t="s">
        <v>66</v>
      </c>
      <c r="E23" s="22">
        <v>80000</v>
      </c>
      <c r="F23" s="17"/>
      <c r="G23" s="26">
        <f>E23+F23</f>
        <v>80000</v>
      </c>
      <c r="H23" s="17"/>
      <c r="I23" s="26">
        <f>G23+H23</f>
        <v>80000</v>
      </c>
      <c r="J23" s="17"/>
      <c r="K23" s="22">
        <f>I23+J23</f>
        <v>80000</v>
      </c>
      <c r="L23" s="22"/>
      <c r="M23" s="22">
        <f>K23+L23</f>
        <v>80000</v>
      </c>
      <c r="N23" s="17"/>
      <c r="O23" s="22">
        <v>45000</v>
      </c>
      <c r="P23" s="22">
        <v>-10000</v>
      </c>
      <c r="Q23" s="22">
        <f>O23+P23</f>
        <v>35000</v>
      </c>
      <c r="R23" s="22"/>
      <c r="S23" s="22">
        <f>Q23+R23</f>
        <v>35000</v>
      </c>
      <c r="T23" s="22"/>
      <c r="U23" s="22">
        <f>S23+T23</f>
        <v>35000</v>
      </c>
      <c r="V23" s="22"/>
      <c r="W23" s="22">
        <f>U23+V23</f>
        <v>35000</v>
      </c>
      <c r="X23" s="16"/>
      <c r="Y23" s="26">
        <f aca="true" t="shared" si="0" ref="Y23:Y92">W23+X23</f>
        <v>35000</v>
      </c>
      <c r="Z23" s="16"/>
      <c r="AA23" s="22">
        <v>33000</v>
      </c>
    </row>
    <row r="24" spans="1:27" ht="15">
      <c r="A24" s="49"/>
      <c r="B24" s="33"/>
      <c r="C24" s="49"/>
      <c r="D24" s="50"/>
      <c r="E24" s="50"/>
      <c r="F24" s="51"/>
      <c r="G24" s="52"/>
      <c r="H24" s="51"/>
      <c r="I24" s="52"/>
      <c r="J24" s="51"/>
      <c r="K24" s="27"/>
      <c r="L24" s="27"/>
      <c r="M24" s="27"/>
      <c r="N24" s="51"/>
      <c r="O24" s="27"/>
      <c r="P24" s="27"/>
      <c r="Q24" s="27"/>
      <c r="R24" s="27"/>
      <c r="S24" s="27"/>
      <c r="T24" s="27"/>
      <c r="U24" s="27"/>
      <c r="V24" s="27"/>
      <c r="W24" s="27"/>
      <c r="X24" s="16"/>
      <c r="Y24" s="26"/>
      <c r="Z24" s="16"/>
      <c r="AA24" s="22"/>
    </row>
    <row r="25" spans="1:27" ht="15.75">
      <c r="A25" s="119"/>
      <c r="B25" s="120"/>
      <c r="C25" s="120"/>
      <c r="D25" s="121"/>
      <c r="E25" s="16"/>
      <c r="F25" s="17"/>
      <c r="G25" s="26"/>
      <c r="H25" s="17"/>
      <c r="I25" s="26"/>
      <c r="J25" s="17"/>
      <c r="K25" s="22"/>
      <c r="L25" s="22"/>
      <c r="M25" s="22"/>
      <c r="N25" s="17"/>
      <c r="O25" s="37">
        <f>O23</f>
        <v>45000</v>
      </c>
      <c r="P25" s="37">
        <f>P23</f>
        <v>-10000</v>
      </c>
      <c r="Q25" s="37">
        <f>Q23</f>
        <v>35000</v>
      </c>
      <c r="R25" s="37"/>
      <c r="S25" s="37">
        <f>S23</f>
        <v>35000</v>
      </c>
      <c r="T25" s="37"/>
      <c r="U25" s="37">
        <f>U23</f>
        <v>35000</v>
      </c>
      <c r="V25" s="37"/>
      <c r="W25" s="37">
        <f>W23</f>
        <v>35000</v>
      </c>
      <c r="X25" s="31"/>
      <c r="Y25" s="91">
        <f t="shared" si="0"/>
        <v>35000</v>
      </c>
      <c r="Z25" s="83"/>
      <c r="AA25" s="31">
        <f>SUM(AA22:AA24)</f>
        <v>33000</v>
      </c>
    </row>
    <row r="26" spans="1:27" ht="15">
      <c r="A26" s="41"/>
      <c r="B26" s="34"/>
      <c r="C26" s="34"/>
      <c r="D26" s="34"/>
      <c r="E26" s="53"/>
      <c r="F26" s="17"/>
      <c r="G26" s="26"/>
      <c r="H26" s="17"/>
      <c r="I26" s="26"/>
      <c r="J26" s="17"/>
      <c r="K26" s="22"/>
      <c r="L26" s="22"/>
      <c r="M26" s="22"/>
      <c r="N26" s="17"/>
      <c r="O26" s="46"/>
      <c r="P26" s="46"/>
      <c r="Q26" s="46"/>
      <c r="R26" s="46"/>
      <c r="S26" s="46"/>
      <c r="T26" s="46"/>
      <c r="U26" s="46"/>
      <c r="V26" s="46"/>
      <c r="W26" s="46"/>
      <c r="X26" s="16"/>
      <c r="Y26" s="26"/>
      <c r="Z26" s="16"/>
      <c r="AA26" s="22"/>
    </row>
    <row r="27" spans="1:27" ht="15">
      <c r="A27" s="47">
        <v>710</v>
      </c>
      <c r="B27" s="47">
        <v>71014</v>
      </c>
      <c r="C27" s="47">
        <v>4300</v>
      </c>
      <c r="D27" s="16" t="s">
        <v>66</v>
      </c>
      <c r="E27" s="54">
        <v>70000</v>
      </c>
      <c r="F27" s="44"/>
      <c r="G27" s="45">
        <f>E27+F27</f>
        <v>70000</v>
      </c>
      <c r="H27" s="44"/>
      <c r="I27" s="45">
        <f>G27+H27</f>
        <v>70000</v>
      </c>
      <c r="J27" s="44"/>
      <c r="K27" s="46">
        <f>I27+J27</f>
        <v>70000</v>
      </c>
      <c r="L27" s="46"/>
      <c r="M27" s="46">
        <f>K27+L27</f>
        <v>70000</v>
      </c>
      <c r="N27" s="44"/>
      <c r="O27" s="22">
        <v>40000</v>
      </c>
      <c r="P27" s="22"/>
      <c r="Q27" s="22">
        <f>O27+P27</f>
        <v>40000</v>
      </c>
      <c r="R27" s="22"/>
      <c r="S27" s="22">
        <f>Q27+R27</f>
        <v>40000</v>
      </c>
      <c r="T27" s="22"/>
      <c r="U27" s="22">
        <f>S27+T27</f>
        <v>40000</v>
      </c>
      <c r="V27" s="22"/>
      <c r="W27" s="22">
        <f>U27+V27</f>
        <v>40000</v>
      </c>
      <c r="X27" s="16"/>
      <c r="Y27" s="26">
        <f t="shared" si="0"/>
        <v>40000</v>
      </c>
      <c r="Z27" s="16"/>
      <c r="AA27" s="22">
        <v>40000</v>
      </c>
    </row>
    <row r="28" spans="1:27" ht="15">
      <c r="A28" s="49"/>
      <c r="B28" s="49"/>
      <c r="C28" s="49"/>
      <c r="D28" s="50"/>
      <c r="E28" s="55"/>
      <c r="F28" s="51"/>
      <c r="G28" s="52"/>
      <c r="H28" s="51"/>
      <c r="I28" s="52"/>
      <c r="J28" s="51"/>
      <c r="K28" s="27"/>
      <c r="L28" s="27"/>
      <c r="M28" s="27"/>
      <c r="N28" s="51"/>
      <c r="O28" s="27"/>
      <c r="P28" s="27"/>
      <c r="Q28" s="27"/>
      <c r="R28" s="27"/>
      <c r="S28" s="27"/>
      <c r="T28" s="27"/>
      <c r="U28" s="27"/>
      <c r="V28" s="27"/>
      <c r="W28" s="27"/>
      <c r="X28" s="16"/>
      <c r="Y28" s="26"/>
      <c r="Z28" s="16"/>
      <c r="AA28" s="22"/>
    </row>
    <row r="29" spans="1:27" ht="15.75">
      <c r="A29" s="119"/>
      <c r="B29" s="120"/>
      <c r="C29" s="120"/>
      <c r="D29" s="121"/>
      <c r="E29" s="22"/>
      <c r="F29" s="56"/>
      <c r="G29" s="26"/>
      <c r="H29" s="56"/>
      <c r="I29" s="26"/>
      <c r="J29" s="56"/>
      <c r="K29" s="22"/>
      <c r="L29" s="22"/>
      <c r="M29" s="22"/>
      <c r="N29" s="56"/>
      <c r="O29" s="32">
        <f>O27</f>
        <v>40000</v>
      </c>
      <c r="P29" s="32"/>
      <c r="Q29" s="32">
        <f>Q27</f>
        <v>40000</v>
      </c>
      <c r="R29" s="32"/>
      <c r="S29" s="32">
        <f>S27</f>
        <v>40000</v>
      </c>
      <c r="T29" s="32"/>
      <c r="U29" s="32">
        <f>U27</f>
        <v>40000</v>
      </c>
      <c r="V29" s="32"/>
      <c r="W29" s="32">
        <f>W27</f>
        <v>40000</v>
      </c>
      <c r="X29" s="31"/>
      <c r="Y29" s="91">
        <f t="shared" si="0"/>
        <v>40000</v>
      </c>
      <c r="Z29" s="83"/>
      <c r="AA29" s="31">
        <f>SUM(AA26:AA28)</f>
        <v>40000</v>
      </c>
    </row>
    <row r="30" spans="1:27" ht="15">
      <c r="A30" s="41">
        <v>710</v>
      </c>
      <c r="B30" s="41">
        <v>71015</v>
      </c>
      <c r="C30" s="41">
        <v>4010</v>
      </c>
      <c r="D30" s="43" t="s">
        <v>69</v>
      </c>
      <c r="E30" s="54">
        <v>58000</v>
      </c>
      <c r="F30" s="59">
        <v>-1000</v>
      </c>
      <c r="G30" s="22">
        <f>E30+F30</f>
        <v>57000</v>
      </c>
      <c r="H30" s="56"/>
      <c r="I30" s="46">
        <f>G30+H30</f>
        <v>57000</v>
      </c>
      <c r="J30" s="56"/>
      <c r="K30" s="22">
        <f>I30+J30</f>
        <v>57000</v>
      </c>
      <c r="L30" s="22"/>
      <c r="M30" s="22">
        <f>K30+L30</f>
        <v>57000</v>
      </c>
      <c r="N30" s="56"/>
      <c r="O30" s="46">
        <v>49500</v>
      </c>
      <c r="P30" s="45"/>
      <c r="Q30" s="46">
        <f>O30+P30</f>
        <v>49500</v>
      </c>
      <c r="R30" s="45"/>
      <c r="S30" s="46">
        <f>Q30+R30</f>
        <v>49500</v>
      </c>
      <c r="T30" s="45"/>
      <c r="U30" s="46">
        <f>S30+T30</f>
        <v>49500</v>
      </c>
      <c r="V30" s="45"/>
      <c r="W30" s="46">
        <f>U30+V30</f>
        <v>49500</v>
      </c>
      <c r="X30" s="16"/>
      <c r="Y30" s="26">
        <f t="shared" si="0"/>
        <v>49500</v>
      </c>
      <c r="Z30" s="16"/>
      <c r="AA30" s="22">
        <v>45000</v>
      </c>
    </row>
    <row r="31" spans="1:27" ht="15">
      <c r="A31" s="47"/>
      <c r="B31" s="47"/>
      <c r="C31" s="47">
        <v>4020</v>
      </c>
      <c r="D31" s="16" t="s">
        <v>48</v>
      </c>
      <c r="E31" s="62"/>
      <c r="F31" s="59"/>
      <c r="G31" s="22"/>
      <c r="H31" s="56"/>
      <c r="I31" s="22"/>
      <c r="J31" s="56"/>
      <c r="K31" s="22"/>
      <c r="L31" s="22"/>
      <c r="M31" s="22"/>
      <c r="N31" s="56"/>
      <c r="O31" s="22">
        <v>73000</v>
      </c>
      <c r="P31" s="26"/>
      <c r="Q31" s="22">
        <f aca="true" t="shared" si="1" ref="Q31:Q46">O31+P31</f>
        <v>73000</v>
      </c>
      <c r="R31" s="26"/>
      <c r="S31" s="22">
        <f aca="true" t="shared" si="2" ref="S31:S46">Q31+R31</f>
        <v>73000</v>
      </c>
      <c r="T31" s="26"/>
      <c r="U31" s="22">
        <f aca="true" t="shared" si="3" ref="U31:U46">S31+T31</f>
        <v>73000</v>
      </c>
      <c r="V31" s="26"/>
      <c r="W31" s="22">
        <f aca="true" t="shared" si="4" ref="W31:W46">U31+V31</f>
        <v>73000</v>
      </c>
      <c r="X31" s="16"/>
      <c r="Y31" s="26">
        <f t="shared" si="0"/>
        <v>73000</v>
      </c>
      <c r="Z31" s="16"/>
      <c r="AA31" s="22">
        <v>100000</v>
      </c>
    </row>
    <row r="32" spans="1:27" ht="15">
      <c r="A32" s="47"/>
      <c r="B32" s="47"/>
      <c r="C32" s="47">
        <v>4040</v>
      </c>
      <c r="D32" s="16" t="s">
        <v>40</v>
      </c>
      <c r="E32" s="62">
        <v>3000</v>
      </c>
      <c r="F32" s="59">
        <v>1000</v>
      </c>
      <c r="G32" s="22">
        <f>E32+F32</f>
        <v>4000</v>
      </c>
      <c r="H32" s="56"/>
      <c r="I32" s="22">
        <f>G32+H32</f>
        <v>4000</v>
      </c>
      <c r="J32" s="56"/>
      <c r="K32" s="22">
        <f>I32+J32</f>
        <v>4000</v>
      </c>
      <c r="L32" s="22"/>
      <c r="M32" s="22">
        <f>K32+L32</f>
        <v>4000</v>
      </c>
      <c r="N32" s="56"/>
      <c r="O32" s="22">
        <v>10000</v>
      </c>
      <c r="P32" s="26"/>
      <c r="Q32" s="22">
        <f t="shared" si="1"/>
        <v>10000</v>
      </c>
      <c r="R32" s="26"/>
      <c r="S32" s="22">
        <f t="shared" si="2"/>
        <v>10000</v>
      </c>
      <c r="T32" s="26"/>
      <c r="U32" s="22">
        <f t="shared" si="3"/>
        <v>10000</v>
      </c>
      <c r="V32" s="26"/>
      <c r="W32" s="22">
        <f t="shared" si="4"/>
        <v>10000</v>
      </c>
      <c r="X32" s="16">
        <v>-67</v>
      </c>
      <c r="Y32" s="26">
        <f t="shared" si="0"/>
        <v>9933</v>
      </c>
      <c r="Z32" s="16"/>
      <c r="AA32" s="22">
        <v>8000</v>
      </c>
    </row>
    <row r="33" spans="1:27" ht="15">
      <c r="A33" s="47"/>
      <c r="B33" s="47"/>
      <c r="C33" s="47">
        <v>4110</v>
      </c>
      <c r="D33" s="16" t="s">
        <v>70</v>
      </c>
      <c r="E33" s="62">
        <v>10900</v>
      </c>
      <c r="F33" s="56"/>
      <c r="G33" s="22">
        <f>E33+F33</f>
        <v>10900</v>
      </c>
      <c r="H33" s="56"/>
      <c r="I33" s="22">
        <f>G33+H33</f>
        <v>10900</v>
      </c>
      <c r="J33" s="56"/>
      <c r="K33" s="22">
        <f>I33+J33</f>
        <v>10900</v>
      </c>
      <c r="L33" s="22"/>
      <c r="M33" s="22">
        <f>K33+L33</f>
        <v>10900</v>
      </c>
      <c r="N33" s="56"/>
      <c r="O33" s="22">
        <v>24100</v>
      </c>
      <c r="P33" s="26"/>
      <c r="Q33" s="22">
        <f t="shared" si="1"/>
        <v>24100</v>
      </c>
      <c r="R33" s="26"/>
      <c r="S33" s="22">
        <f t="shared" si="2"/>
        <v>24100</v>
      </c>
      <c r="T33" s="26"/>
      <c r="U33" s="22">
        <f t="shared" si="3"/>
        <v>24100</v>
      </c>
      <c r="V33" s="26"/>
      <c r="W33" s="22">
        <f t="shared" si="4"/>
        <v>24100</v>
      </c>
      <c r="X33" s="16"/>
      <c r="Y33" s="26">
        <f t="shared" si="0"/>
        <v>24100</v>
      </c>
      <c r="Z33" s="16"/>
      <c r="AA33" s="22">
        <v>24600</v>
      </c>
    </row>
    <row r="34" spans="1:27" ht="15">
      <c r="A34" s="47"/>
      <c r="B34" s="47"/>
      <c r="C34" s="47">
        <v>4120</v>
      </c>
      <c r="D34" s="16" t="s">
        <v>71</v>
      </c>
      <c r="E34" s="62">
        <v>1500</v>
      </c>
      <c r="F34" s="56"/>
      <c r="G34" s="22">
        <f>E34+F34</f>
        <v>1500</v>
      </c>
      <c r="H34" s="56"/>
      <c r="I34" s="22">
        <f>G34+H34</f>
        <v>1500</v>
      </c>
      <c r="J34" s="56"/>
      <c r="K34" s="22">
        <f>I34+J34</f>
        <v>1500</v>
      </c>
      <c r="L34" s="22"/>
      <c r="M34" s="22">
        <f>K34+L34</f>
        <v>1500</v>
      </c>
      <c r="N34" s="56"/>
      <c r="O34" s="22">
        <v>3200</v>
      </c>
      <c r="P34" s="26"/>
      <c r="Q34" s="22">
        <f t="shared" si="1"/>
        <v>3200</v>
      </c>
      <c r="R34" s="26"/>
      <c r="S34" s="22">
        <f t="shared" si="2"/>
        <v>3200</v>
      </c>
      <c r="T34" s="26"/>
      <c r="U34" s="22">
        <f t="shared" si="3"/>
        <v>3200</v>
      </c>
      <c r="V34" s="26"/>
      <c r="W34" s="22">
        <f t="shared" si="4"/>
        <v>3200</v>
      </c>
      <c r="X34" s="16"/>
      <c r="Y34" s="26">
        <f t="shared" si="0"/>
        <v>3200</v>
      </c>
      <c r="Z34" s="16"/>
      <c r="AA34" s="22">
        <v>3500</v>
      </c>
    </row>
    <row r="35" spans="1:27" ht="15">
      <c r="A35" s="47"/>
      <c r="B35" s="47"/>
      <c r="C35" s="47">
        <v>4210</v>
      </c>
      <c r="D35" s="16" t="s">
        <v>65</v>
      </c>
      <c r="E35" s="62">
        <v>3000</v>
      </c>
      <c r="F35" s="56"/>
      <c r="G35" s="22">
        <f>E35+F35</f>
        <v>3000</v>
      </c>
      <c r="H35" s="56"/>
      <c r="I35" s="22">
        <f>G35+H35</f>
        <v>3000</v>
      </c>
      <c r="J35" s="56"/>
      <c r="K35" s="22">
        <f>I35+J35</f>
        <v>3000</v>
      </c>
      <c r="L35" s="22"/>
      <c r="M35" s="22">
        <f>K35+L35</f>
        <v>3000</v>
      </c>
      <c r="N35" s="56"/>
      <c r="O35" s="22">
        <v>5500</v>
      </c>
      <c r="P35" s="26"/>
      <c r="Q35" s="22">
        <f t="shared" si="1"/>
        <v>5500</v>
      </c>
      <c r="R35" s="26"/>
      <c r="S35" s="22">
        <f t="shared" si="2"/>
        <v>5500</v>
      </c>
      <c r="T35" s="26">
        <v>-100</v>
      </c>
      <c r="U35" s="22">
        <f t="shared" si="3"/>
        <v>5400</v>
      </c>
      <c r="V35" s="26"/>
      <c r="W35" s="22">
        <f t="shared" si="4"/>
        <v>5400</v>
      </c>
      <c r="X35" s="22">
        <v>-1633</v>
      </c>
      <c r="Y35" s="26">
        <f t="shared" si="0"/>
        <v>3767</v>
      </c>
      <c r="Z35" s="16">
        <v>500</v>
      </c>
      <c r="AA35" s="22">
        <v>3200</v>
      </c>
    </row>
    <row r="36" spans="1:27" ht="15">
      <c r="A36" s="47"/>
      <c r="B36" s="47"/>
      <c r="C36" s="47">
        <v>4260</v>
      </c>
      <c r="D36" s="16" t="s">
        <v>41</v>
      </c>
      <c r="E36" s="62"/>
      <c r="F36" s="56"/>
      <c r="G36" s="22"/>
      <c r="H36" s="56"/>
      <c r="I36" s="22"/>
      <c r="J36" s="56"/>
      <c r="K36" s="22"/>
      <c r="L36" s="22"/>
      <c r="M36" s="22"/>
      <c r="N36" s="56"/>
      <c r="O36" s="22">
        <v>3400</v>
      </c>
      <c r="P36" s="26"/>
      <c r="Q36" s="22">
        <f t="shared" si="1"/>
        <v>3400</v>
      </c>
      <c r="R36" s="26"/>
      <c r="S36" s="22">
        <f t="shared" si="2"/>
        <v>3400</v>
      </c>
      <c r="T36" s="26"/>
      <c r="U36" s="22">
        <f t="shared" si="3"/>
        <v>3400</v>
      </c>
      <c r="V36" s="26"/>
      <c r="W36" s="22">
        <f t="shared" si="4"/>
        <v>3400</v>
      </c>
      <c r="X36" s="22"/>
      <c r="Y36" s="26">
        <f t="shared" si="0"/>
        <v>3400</v>
      </c>
      <c r="Z36" s="16">
        <v>300</v>
      </c>
      <c r="AA36" s="22">
        <v>6000</v>
      </c>
    </row>
    <row r="37" spans="1:27" ht="15">
      <c r="A37" s="47"/>
      <c r="B37" s="47"/>
      <c r="C37" s="47">
        <v>4280</v>
      </c>
      <c r="D37" s="16" t="s">
        <v>32</v>
      </c>
      <c r="E37" s="62"/>
      <c r="F37" s="56"/>
      <c r="G37" s="22"/>
      <c r="H37" s="56"/>
      <c r="I37" s="22"/>
      <c r="J37" s="56"/>
      <c r="K37" s="22"/>
      <c r="L37" s="22"/>
      <c r="M37" s="22"/>
      <c r="N37" s="56"/>
      <c r="O37" s="22"/>
      <c r="P37" s="26"/>
      <c r="Q37" s="22"/>
      <c r="R37" s="26"/>
      <c r="S37" s="22"/>
      <c r="T37" s="26">
        <v>100</v>
      </c>
      <c r="U37" s="22">
        <f t="shared" si="3"/>
        <v>100</v>
      </c>
      <c r="V37" s="26"/>
      <c r="W37" s="22">
        <f t="shared" si="4"/>
        <v>100</v>
      </c>
      <c r="X37" s="22"/>
      <c r="Y37" s="26">
        <f t="shared" si="0"/>
        <v>100</v>
      </c>
      <c r="Z37" s="16"/>
      <c r="AA37" s="22">
        <v>200</v>
      </c>
    </row>
    <row r="38" spans="1:27" ht="15">
      <c r="A38" s="47"/>
      <c r="B38" s="47"/>
      <c r="C38" s="47">
        <v>4300</v>
      </c>
      <c r="D38" s="16" t="s">
        <v>66</v>
      </c>
      <c r="E38" s="62">
        <v>5100</v>
      </c>
      <c r="F38" s="56"/>
      <c r="G38" s="22">
        <f>E38+F38</f>
        <v>5100</v>
      </c>
      <c r="H38" s="56"/>
      <c r="I38" s="22">
        <f>G38+H38</f>
        <v>5100</v>
      </c>
      <c r="J38" s="56"/>
      <c r="K38" s="22">
        <f>I38+J38</f>
        <v>5100</v>
      </c>
      <c r="L38" s="22"/>
      <c r="M38" s="22">
        <f>K38+L38</f>
        <v>5100</v>
      </c>
      <c r="N38" s="56"/>
      <c r="O38" s="22">
        <v>7800</v>
      </c>
      <c r="P38" s="26">
        <v>-3000</v>
      </c>
      <c r="Q38" s="22">
        <f t="shared" si="1"/>
        <v>4800</v>
      </c>
      <c r="R38" s="26"/>
      <c r="S38" s="22">
        <f t="shared" si="2"/>
        <v>4800</v>
      </c>
      <c r="T38" s="26"/>
      <c r="U38" s="22">
        <f t="shared" si="3"/>
        <v>4800</v>
      </c>
      <c r="V38" s="26"/>
      <c r="W38" s="22">
        <f t="shared" si="4"/>
        <v>4800</v>
      </c>
      <c r="X38" s="22">
        <v>500</v>
      </c>
      <c r="Y38" s="26">
        <v>5300</v>
      </c>
      <c r="Z38" s="22">
        <v>-1500</v>
      </c>
      <c r="AA38" s="22">
        <v>1400</v>
      </c>
    </row>
    <row r="39" spans="1:27" ht="15">
      <c r="A39" s="47"/>
      <c r="B39" s="47"/>
      <c r="C39" s="47">
        <v>4350</v>
      </c>
      <c r="D39" s="53" t="s">
        <v>78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>
        <v>1000</v>
      </c>
      <c r="Q39" s="22">
        <f t="shared" si="1"/>
        <v>1000</v>
      </c>
      <c r="R39" s="26"/>
      <c r="S39" s="22">
        <f t="shared" si="2"/>
        <v>1000</v>
      </c>
      <c r="T39" s="26"/>
      <c r="U39" s="22">
        <f t="shared" si="3"/>
        <v>1000</v>
      </c>
      <c r="V39" s="26"/>
      <c r="W39" s="22">
        <f t="shared" si="4"/>
        <v>1000</v>
      </c>
      <c r="X39" s="22"/>
      <c r="Y39" s="26">
        <f t="shared" si="0"/>
        <v>1000</v>
      </c>
      <c r="Z39" s="16"/>
      <c r="AA39" s="22">
        <v>900</v>
      </c>
    </row>
    <row r="40" spans="1:27" ht="15">
      <c r="A40" s="47"/>
      <c r="B40" s="47"/>
      <c r="C40" s="47">
        <v>4360</v>
      </c>
      <c r="D40" s="16" t="s">
        <v>82</v>
      </c>
      <c r="E40" s="62"/>
      <c r="F40" s="56"/>
      <c r="G40" s="22"/>
      <c r="H40" s="56"/>
      <c r="I40" s="22"/>
      <c r="J40" s="56"/>
      <c r="K40" s="22"/>
      <c r="L40" s="22"/>
      <c r="M40" s="22"/>
      <c r="N40" s="56"/>
      <c r="O40" s="22"/>
      <c r="P40" s="26"/>
      <c r="Q40" s="22"/>
      <c r="R40" s="26"/>
      <c r="S40" s="22"/>
      <c r="T40" s="26"/>
      <c r="U40" s="22"/>
      <c r="V40" s="26"/>
      <c r="W40" s="22"/>
      <c r="X40" s="22"/>
      <c r="Y40" s="26"/>
      <c r="Z40" s="16"/>
      <c r="AA40" s="22">
        <v>2400</v>
      </c>
    </row>
    <row r="41" spans="1:27" ht="15">
      <c r="A41" s="47"/>
      <c r="B41" s="47"/>
      <c r="C41" s="47">
        <v>4370</v>
      </c>
      <c r="D41" s="16" t="s">
        <v>83</v>
      </c>
      <c r="E41" s="62"/>
      <c r="F41" s="56"/>
      <c r="G41" s="22"/>
      <c r="H41" s="56"/>
      <c r="I41" s="22"/>
      <c r="J41" s="56"/>
      <c r="K41" s="22"/>
      <c r="L41" s="22"/>
      <c r="M41" s="22"/>
      <c r="N41" s="56"/>
      <c r="O41" s="22"/>
      <c r="P41" s="26"/>
      <c r="Q41" s="22"/>
      <c r="R41" s="26"/>
      <c r="S41" s="22"/>
      <c r="T41" s="26"/>
      <c r="U41" s="22"/>
      <c r="V41" s="26"/>
      <c r="W41" s="22"/>
      <c r="X41" s="22"/>
      <c r="Y41" s="26"/>
      <c r="Z41" s="16"/>
      <c r="AA41" s="22">
        <v>6200</v>
      </c>
    </row>
    <row r="42" spans="1:27" ht="15">
      <c r="A42" s="47"/>
      <c r="B42" s="47"/>
      <c r="C42" s="47">
        <v>4410</v>
      </c>
      <c r="D42" s="16" t="s">
        <v>72</v>
      </c>
      <c r="E42" s="62">
        <v>3500</v>
      </c>
      <c r="F42" s="56"/>
      <c r="G42" s="22">
        <f>E42+F42</f>
        <v>3500</v>
      </c>
      <c r="H42" s="56"/>
      <c r="I42" s="22">
        <f>G42+H42</f>
        <v>3500</v>
      </c>
      <c r="J42" s="56"/>
      <c r="K42" s="22">
        <f>I42+J42</f>
        <v>3500</v>
      </c>
      <c r="L42" s="22"/>
      <c r="M42" s="22">
        <f>K42+L42</f>
        <v>3500</v>
      </c>
      <c r="N42" s="56"/>
      <c r="O42" s="22">
        <v>4500</v>
      </c>
      <c r="P42" s="26"/>
      <c r="Q42" s="22">
        <f t="shared" si="1"/>
        <v>4500</v>
      </c>
      <c r="R42" s="26"/>
      <c r="S42" s="22">
        <f t="shared" si="2"/>
        <v>4500</v>
      </c>
      <c r="T42" s="26"/>
      <c r="U42" s="22">
        <f t="shared" si="3"/>
        <v>4500</v>
      </c>
      <c r="V42" s="26"/>
      <c r="W42" s="22">
        <f t="shared" si="4"/>
        <v>4500</v>
      </c>
      <c r="X42" s="22">
        <v>1200</v>
      </c>
      <c r="Y42" s="26">
        <f t="shared" si="0"/>
        <v>5700</v>
      </c>
      <c r="Z42" s="16">
        <v>700</v>
      </c>
      <c r="AA42" s="22">
        <v>10000</v>
      </c>
    </row>
    <row r="43" spans="1:27" ht="15">
      <c r="A43" s="47"/>
      <c r="B43" s="47"/>
      <c r="C43" s="47">
        <v>4440</v>
      </c>
      <c r="D43" s="16" t="s">
        <v>73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>
        <v>3000</v>
      </c>
      <c r="P43" s="26"/>
      <c r="Q43" s="22">
        <f t="shared" si="1"/>
        <v>3000</v>
      </c>
      <c r="R43" s="26"/>
      <c r="S43" s="22">
        <f t="shared" si="2"/>
        <v>3000</v>
      </c>
      <c r="T43" s="26"/>
      <c r="U43" s="22">
        <f t="shared" si="3"/>
        <v>3000</v>
      </c>
      <c r="V43" s="26"/>
      <c r="W43" s="22">
        <f t="shared" si="4"/>
        <v>3000</v>
      </c>
      <c r="X43" s="16"/>
      <c r="Y43" s="26">
        <f t="shared" si="0"/>
        <v>3000</v>
      </c>
      <c r="Z43" s="16"/>
      <c r="AA43" s="22">
        <v>4800</v>
      </c>
    </row>
    <row r="44" spans="1:27" ht="15">
      <c r="A44" s="47"/>
      <c r="B44" s="47"/>
      <c r="C44" s="47">
        <v>4740</v>
      </c>
      <c r="D44" s="53" t="s">
        <v>100</v>
      </c>
      <c r="E44" s="62"/>
      <c r="F44" s="56"/>
      <c r="G44" s="26"/>
      <c r="H44" s="56"/>
      <c r="I44" s="22"/>
      <c r="J44" s="56"/>
      <c r="K44" s="22"/>
      <c r="L44" s="22"/>
      <c r="M44" s="26"/>
      <c r="N44" s="56"/>
      <c r="O44" s="22"/>
      <c r="P44" s="26"/>
      <c r="Q44" s="22"/>
      <c r="R44" s="26"/>
      <c r="S44" s="22"/>
      <c r="T44" s="26"/>
      <c r="U44" s="22"/>
      <c r="V44" s="26"/>
      <c r="W44" s="22"/>
      <c r="X44" s="16"/>
      <c r="Y44" s="26"/>
      <c r="Z44" s="16"/>
      <c r="AA44" s="22">
        <v>2000</v>
      </c>
    </row>
    <row r="45" spans="1:27" ht="15">
      <c r="A45" s="47"/>
      <c r="B45" s="47"/>
      <c r="C45" s="47">
        <v>4750</v>
      </c>
      <c r="D45" s="16" t="s">
        <v>77</v>
      </c>
      <c r="E45" s="62"/>
      <c r="F45" s="56"/>
      <c r="G45" s="26"/>
      <c r="H45" s="56"/>
      <c r="I45" s="22"/>
      <c r="J45" s="56"/>
      <c r="K45" s="22"/>
      <c r="L45" s="22"/>
      <c r="M45" s="26"/>
      <c r="N45" s="56"/>
      <c r="O45" s="22"/>
      <c r="P45" s="26"/>
      <c r="Q45" s="22"/>
      <c r="R45" s="26"/>
      <c r="S45" s="22"/>
      <c r="T45" s="26"/>
      <c r="U45" s="22"/>
      <c r="V45" s="26"/>
      <c r="W45" s="22"/>
      <c r="X45" s="16"/>
      <c r="Y45" s="26"/>
      <c r="Z45" s="16"/>
      <c r="AA45" s="22">
        <v>800</v>
      </c>
    </row>
    <row r="46" spans="1:27" ht="15">
      <c r="A46" s="49"/>
      <c r="B46" s="49"/>
      <c r="C46" s="49">
        <v>6060</v>
      </c>
      <c r="D46" s="50" t="s">
        <v>49</v>
      </c>
      <c r="E46" s="62"/>
      <c r="F46" s="56"/>
      <c r="G46" s="26"/>
      <c r="H46" s="56"/>
      <c r="I46" s="22"/>
      <c r="J46" s="56"/>
      <c r="K46" s="22"/>
      <c r="L46" s="22"/>
      <c r="M46" s="26"/>
      <c r="N46" s="56"/>
      <c r="O46" s="27">
        <v>7000</v>
      </c>
      <c r="P46" s="52"/>
      <c r="Q46" s="27">
        <f t="shared" si="1"/>
        <v>7000</v>
      </c>
      <c r="R46" s="52"/>
      <c r="S46" s="27">
        <f t="shared" si="2"/>
        <v>7000</v>
      </c>
      <c r="T46" s="52"/>
      <c r="U46" s="27">
        <f t="shared" si="3"/>
        <v>7000</v>
      </c>
      <c r="V46" s="52"/>
      <c r="W46" s="27">
        <f t="shared" si="4"/>
        <v>7000</v>
      </c>
      <c r="X46" s="16"/>
      <c r="Y46" s="26">
        <f t="shared" si="0"/>
        <v>7000</v>
      </c>
      <c r="Z46" s="16"/>
      <c r="AA46" s="22">
        <v>7000</v>
      </c>
    </row>
    <row r="47" spans="1:27" ht="15.75">
      <c r="A47" s="119"/>
      <c r="B47" s="120"/>
      <c r="C47" s="120"/>
      <c r="D47" s="121"/>
      <c r="E47" s="31">
        <f>SUM(E30:E43)</f>
        <v>85000</v>
      </c>
      <c r="F47" s="29">
        <v>0</v>
      </c>
      <c r="G47" s="30">
        <f aca="true" t="shared" si="5" ref="G47:G52">E47+F47</f>
        <v>85000</v>
      </c>
      <c r="H47" s="29"/>
      <c r="I47" s="31">
        <f>SUM(I30:I43)</f>
        <v>85000</v>
      </c>
      <c r="J47" s="30"/>
      <c r="K47" s="31">
        <f>SUM(K30:K43)</f>
        <v>85000</v>
      </c>
      <c r="L47" s="31">
        <f>SUM(L30:L43)</f>
        <v>0</v>
      </c>
      <c r="M47" s="30">
        <f>SUM(M30:M43)</f>
        <v>85000</v>
      </c>
      <c r="N47" s="29"/>
      <c r="O47" s="31">
        <f>SUM(O30:O46)</f>
        <v>191000</v>
      </c>
      <c r="P47" s="31">
        <f>SUM(P30:P46)</f>
        <v>-2000</v>
      </c>
      <c r="Q47" s="28">
        <f>SUM(Q30:Q46)</f>
        <v>189000</v>
      </c>
      <c r="R47" s="31"/>
      <c r="S47" s="28">
        <f>SUM(S30:S46)</f>
        <v>189000</v>
      </c>
      <c r="T47" s="28">
        <f>SUM(T30:T46)</f>
        <v>0</v>
      </c>
      <c r="U47" s="28">
        <f>SUM(U30:U46)</f>
        <v>189000</v>
      </c>
      <c r="V47" s="28"/>
      <c r="W47" s="28">
        <f>SUM(W30:W46)</f>
        <v>189000</v>
      </c>
      <c r="X47" s="31">
        <f>SUM(X30:X46)</f>
        <v>0</v>
      </c>
      <c r="Y47" s="30">
        <f>SUM(Y30:Y46)</f>
        <v>189000</v>
      </c>
      <c r="Z47" s="83">
        <f>SUM(Z30:Z46)</f>
        <v>0</v>
      </c>
      <c r="AA47" s="31">
        <f>SUM(AA30:AA46)</f>
        <v>226000</v>
      </c>
    </row>
    <row r="48" spans="1:27" ht="15.75">
      <c r="A48" s="126" t="s">
        <v>26</v>
      </c>
      <c r="B48" s="120"/>
      <c r="C48" s="120"/>
      <c r="D48" s="121"/>
      <c r="E48" s="31">
        <v>235000</v>
      </c>
      <c r="F48" s="29">
        <v>0</v>
      </c>
      <c r="G48" s="30">
        <f t="shared" si="5"/>
        <v>235000</v>
      </c>
      <c r="H48" s="29"/>
      <c r="I48" s="31">
        <f>I23+I27+I47</f>
        <v>235000</v>
      </c>
      <c r="J48" s="30"/>
      <c r="K48" s="31">
        <f>K23+K27+K47</f>
        <v>235000</v>
      </c>
      <c r="L48" s="31">
        <f>L23+L27+L47</f>
        <v>0</v>
      </c>
      <c r="M48" s="30">
        <f>M23+M27+M47</f>
        <v>235000</v>
      </c>
      <c r="N48" s="57"/>
      <c r="O48" s="31">
        <f>O47+O29+O25</f>
        <v>276000</v>
      </c>
      <c r="P48" s="31">
        <f>P47+P29+P25</f>
        <v>-12000</v>
      </c>
      <c r="Q48" s="37">
        <f>Q47+Q29+Q25</f>
        <v>264000</v>
      </c>
      <c r="R48" s="31"/>
      <c r="S48" s="37">
        <f aca="true" t="shared" si="6" ref="S48:Y48">S47+S29+S25</f>
        <v>264000</v>
      </c>
      <c r="T48" s="37">
        <f t="shared" si="6"/>
        <v>0</v>
      </c>
      <c r="U48" s="37">
        <f t="shared" si="6"/>
        <v>264000</v>
      </c>
      <c r="V48" s="37">
        <f t="shared" si="6"/>
        <v>0</v>
      </c>
      <c r="W48" s="37">
        <f t="shared" si="6"/>
        <v>264000</v>
      </c>
      <c r="X48" s="31">
        <f t="shared" si="6"/>
        <v>0</v>
      </c>
      <c r="Y48" s="30">
        <f t="shared" si="6"/>
        <v>264000</v>
      </c>
      <c r="Z48" s="83">
        <v>0</v>
      </c>
      <c r="AA48" s="31">
        <f>AA47+AA29+AA25</f>
        <v>299000</v>
      </c>
    </row>
    <row r="49" spans="1:27" ht="15">
      <c r="A49" s="48">
        <v>750</v>
      </c>
      <c r="B49" s="41">
        <v>75011</v>
      </c>
      <c r="C49" s="41">
        <v>4010</v>
      </c>
      <c r="D49" s="43" t="s">
        <v>69</v>
      </c>
      <c r="E49" s="46">
        <v>105616</v>
      </c>
      <c r="F49" s="59"/>
      <c r="G49" s="46">
        <f t="shared" si="5"/>
        <v>105616</v>
      </c>
      <c r="H49" s="56"/>
      <c r="I49" s="46">
        <f>G49+H49</f>
        <v>105616</v>
      </c>
      <c r="J49" s="59">
        <v>-6992</v>
      </c>
      <c r="K49" s="46">
        <f>I49+J49</f>
        <v>98624</v>
      </c>
      <c r="L49" s="46"/>
      <c r="M49" s="46">
        <f>K49+L49</f>
        <v>98624</v>
      </c>
      <c r="N49" s="56"/>
      <c r="O49" s="46">
        <v>104955</v>
      </c>
      <c r="P49" s="45"/>
      <c r="Q49" s="46">
        <f>O49+P49</f>
        <v>104955</v>
      </c>
      <c r="R49" s="45"/>
      <c r="S49" s="46">
        <f>Q49+R49</f>
        <v>104955</v>
      </c>
      <c r="T49" s="45"/>
      <c r="U49" s="46">
        <f>S49+T49</f>
        <v>104955</v>
      </c>
      <c r="V49" s="45"/>
      <c r="W49" s="46">
        <f>U49+V49</f>
        <v>104955</v>
      </c>
      <c r="X49" s="22"/>
      <c r="Y49" s="26">
        <f t="shared" si="0"/>
        <v>104955</v>
      </c>
      <c r="Z49" s="16"/>
      <c r="AA49" s="22">
        <v>106861</v>
      </c>
    </row>
    <row r="50" spans="1:27" ht="15">
      <c r="A50" s="48"/>
      <c r="B50" s="47"/>
      <c r="C50" s="47">
        <v>4110</v>
      </c>
      <c r="D50" s="16" t="s">
        <v>70</v>
      </c>
      <c r="E50" s="22">
        <v>18700</v>
      </c>
      <c r="F50" s="59"/>
      <c r="G50" s="22">
        <f t="shared" si="5"/>
        <v>18700</v>
      </c>
      <c r="H50" s="56"/>
      <c r="I50" s="22">
        <f>G50+H50</f>
        <v>18700</v>
      </c>
      <c r="J50" s="56"/>
      <c r="K50" s="22">
        <f>I50+J50</f>
        <v>18700</v>
      </c>
      <c r="L50" s="22"/>
      <c r="M50" s="22">
        <f>K50+L50</f>
        <v>18700</v>
      </c>
      <c r="N50" s="56"/>
      <c r="O50" s="22">
        <v>18070</v>
      </c>
      <c r="P50" s="26"/>
      <c r="Q50" s="22">
        <f>O50+P50</f>
        <v>18070</v>
      </c>
      <c r="R50" s="26"/>
      <c r="S50" s="22">
        <f>Q50+R50</f>
        <v>18070</v>
      </c>
      <c r="T50" s="26"/>
      <c r="U50" s="22">
        <f>S50+T50</f>
        <v>18070</v>
      </c>
      <c r="V50" s="26"/>
      <c r="W50" s="22">
        <f>U50+V50</f>
        <v>18070</v>
      </c>
      <c r="X50" s="22"/>
      <c r="Y50" s="26">
        <f t="shared" si="0"/>
        <v>18070</v>
      </c>
      <c r="Z50" s="16"/>
      <c r="AA50" s="22">
        <v>18300</v>
      </c>
    </row>
    <row r="51" spans="1:27" ht="15">
      <c r="A51" s="48"/>
      <c r="B51" s="47"/>
      <c r="C51" s="47">
        <v>4120</v>
      </c>
      <c r="D51" s="16" t="s">
        <v>71</v>
      </c>
      <c r="E51" s="22">
        <v>2500</v>
      </c>
      <c r="F51" s="59"/>
      <c r="G51" s="22">
        <f t="shared" si="5"/>
        <v>2500</v>
      </c>
      <c r="H51" s="56"/>
      <c r="I51" s="22">
        <f>G51+H51</f>
        <v>2500</v>
      </c>
      <c r="J51" s="56"/>
      <c r="K51" s="22">
        <f>I51+J51</f>
        <v>2500</v>
      </c>
      <c r="L51" s="22"/>
      <c r="M51" s="22">
        <f>K51+L51</f>
        <v>2500</v>
      </c>
      <c r="N51" s="56"/>
      <c r="O51" s="22">
        <v>2570</v>
      </c>
      <c r="P51" s="26"/>
      <c r="Q51" s="27">
        <f>O51+P51</f>
        <v>2570</v>
      </c>
      <c r="R51" s="26"/>
      <c r="S51" s="27">
        <f>Q51+R51</f>
        <v>2570</v>
      </c>
      <c r="T51" s="26"/>
      <c r="U51" s="27">
        <f>S51+T51</f>
        <v>2570</v>
      </c>
      <c r="V51" s="26"/>
      <c r="W51" s="27">
        <f>U51+V51</f>
        <v>2570</v>
      </c>
      <c r="X51" s="22"/>
      <c r="Y51" s="26">
        <f t="shared" si="0"/>
        <v>2570</v>
      </c>
      <c r="Z51" s="16"/>
      <c r="AA51" s="22">
        <v>2700</v>
      </c>
    </row>
    <row r="52" spans="1:27" ht="15.75">
      <c r="A52" s="145"/>
      <c r="B52" s="146"/>
      <c r="C52" s="146"/>
      <c r="D52" s="147"/>
      <c r="E52" s="30">
        <f>SUM(E49:E51)</f>
        <v>126816</v>
      </c>
      <c r="F52" s="29"/>
      <c r="G52" s="30">
        <f t="shared" si="5"/>
        <v>126816</v>
      </c>
      <c r="H52" s="29"/>
      <c r="I52" s="31">
        <f>SUM(I49:I51)</f>
        <v>126816</v>
      </c>
      <c r="J52" s="31">
        <f>SUM(J49:J51)</f>
        <v>-6992</v>
      </c>
      <c r="K52" s="31">
        <f>SUM(K49:K51)</f>
        <v>119824</v>
      </c>
      <c r="L52" s="31">
        <f>SUM(L49:L51)</f>
        <v>0</v>
      </c>
      <c r="M52" s="31">
        <f>SUM(M49:M51)</f>
        <v>119824</v>
      </c>
      <c r="N52" s="29"/>
      <c r="O52" s="31">
        <f>SUM(O49:O51)</f>
        <v>125595</v>
      </c>
      <c r="P52" s="31"/>
      <c r="Q52" s="32">
        <f>SUM(Q49:Q51)</f>
        <v>125595</v>
      </c>
      <c r="R52" s="31"/>
      <c r="S52" s="32">
        <f>SUM(S49:S51)</f>
        <v>125595</v>
      </c>
      <c r="T52" s="31"/>
      <c r="U52" s="32">
        <f>SUM(U49:U51)</f>
        <v>125595</v>
      </c>
      <c r="V52" s="31"/>
      <c r="W52" s="32">
        <f>SUM(W49:W51)</f>
        <v>125595</v>
      </c>
      <c r="X52" s="31"/>
      <c r="Y52" s="30">
        <f>SUM(Y49:Y51)</f>
        <v>125595</v>
      </c>
      <c r="Z52" s="83"/>
      <c r="AA52" s="37">
        <f>SUM(AA49:AA51)</f>
        <v>127861</v>
      </c>
    </row>
    <row r="53" spans="1:27" ht="15">
      <c r="A53" s="41">
        <v>750</v>
      </c>
      <c r="B53" s="41">
        <v>75045</v>
      </c>
      <c r="C53" s="41">
        <v>4110</v>
      </c>
      <c r="D53" s="58" t="s">
        <v>70</v>
      </c>
      <c r="E53" s="59"/>
      <c r="F53" s="56"/>
      <c r="G53" s="26"/>
      <c r="H53" s="56"/>
      <c r="I53" s="22"/>
      <c r="J53" s="59"/>
      <c r="K53" s="22"/>
      <c r="L53" s="22"/>
      <c r="M53" s="22"/>
      <c r="N53" s="56"/>
      <c r="O53" s="46">
        <v>1150</v>
      </c>
      <c r="P53" s="45"/>
      <c r="Q53" s="46">
        <f aca="true" t="shared" si="7" ref="Q53:Q60">O53+P53</f>
        <v>1150</v>
      </c>
      <c r="R53" s="45"/>
      <c r="S53" s="46">
        <f aca="true" t="shared" si="8" ref="S53:S60">Q53+R53</f>
        <v>1150</v>
      </c>
      <c r="T53" s="45">
        <v>-304</v>
      </c>
      <c r="U53" s="46">
        <f aca="true" t="shared" si="9" ref="U53:U60">S53+T53</f>
        <v>846</v>
      </c>
      <c r="V53" s="45"/>
      <c r="W53" s="46">
        <f aca="true" t="shared" si="10" ref="W53:W60">U53+V53</f>
        <v>846</v>
      </c>
      <c r="X53" s="22"/>
      <c r="Y53" s="26">
        <f t="shared" si="0"/>
        <v>846</v>
      </c>
      <c r="Z53" s="17"/>
      <c r="AA53" s="46">
        <v>890</v>
      </c>
    </row>
    <row r="54" spans="1:27" ht="15.75">
      <c r="A54" s="105"/>
      <c r="B54" s="60"/>
      <c r="C54" s="47">
        <v>4120</v>
      </c>
      <c r="D54" s="61" t="s">
        <v>71</v>
      </c>
      <c r="E54" s="59"/>
      <c r="F54" s="56"/>
      <c r="G54" s="26"/>
      <c r="H54" s="56"/>
      <c r="I54" s="22"/>
      <c r="J54" s="59"/>
      <c r="K54" s="22"/>
      <c r="L54" s="22"/>
      <c r="M54" s="22"/>
      <c r="N54" s="56"/>
      <c r="O54" s="22">
        <v>150</v>
      </c>
      <c r="P54" s="26"/>
      <c r="Q54" s="22">
        <f t="shared" si="7"/>
        <v>150</v>
      </c>
      <c r="R54" s="26"/>
      <c r="S54" s="22">
        <f t="shared" si="8"/>
        <v>150</v>
      </c>
      <c r="T54" s="26">
        <v>-23</v>
      </c>
      <c r="U54" s="22">
        <f t="shared" si="9"/>
        <v>127</v>
      </c>
      <c r="V54" s="26"/>
      <c r="W54" s="22">
        <f t="shared" si="10"/>
        <v>127</v>
      </c>
      <c r="X54" s="16"/>
      <c r="Y54" s="26">
        <f t="shared" si="0"/>
        <v>127</v>
      </c>
      <c r="Z54" s="17"/>
      <c r="AA54" s="22">
        <v>140</v>
      </c>
    </row>
    <row r="55" spans="1:27" ht="15.75">
      <c r="A55" s="105"/>
      <c r="B55" s="60"/>
      <c r="C55" s="47">
        <v>4170</v>
      </c>
      <c r="D55" s="61" t="s">
        <v>55</v>
      </c>
      <c r="E55" s="59"/>
      <c r="F55" s="56"/>
      <c r="G55" s="26"/>
      <c r="H55" s="56"/>
      <c r="I55" s="22"/>
      <c r="J55" s="59"/>
      <c r="K55" s="22"/>
      <c r="L55" s="22"/>
      <c r="M55" s="22"/>
      <c r="N55" s="56"/>
      <c r="O55" s="22"/>
      <c r="P55" s="26">
        <v>9000</v>
      </c>
      <c r="Q55" s="22">
        <f t="shared" si="7"/>
        <v>9000</v>
      </c>
      <c r="R55" s="26"/>
      <c r="S55" s="22">
        <f t="shared" si="8"/>
        <v>9000</v>
      </c>
      <c r="T55" s="26">
        <v>530</v>
      </c>
      <c r="U55" s="22">
        <f t="shared" si="9"/>
        <v>9530</v>
      </c>
      <c r="V55" s="26"/>
      <c r="W55" s="22">
        <f t="shared" si="10"/>
        <v>9530</v>
      </c>
      <c r="X55" s="16">
        <v>-750</v>
      </c>
      <c r="Y55" s="26">
        <f t="shared" si="0"/>
        <v>8780</v>
      </c>
      <c r="Z55" s="17"/>
      <c r="AA55" s="22">
        <v>10300</v>
      </c>
    </row>
    <row r="56" spans="1:27" ht="15">
      <c r="A56" s="47"/>
      <c r="B56" s="47"/>
      <c r="C56" s="47">
        <v>4210</v>
      </c>
      <c r="D56" s="16" t="s">
        <v>65</v>
      </c>
      <c r="E56" s="62"/>
      <c r="F56" s="56"/>
      <c r="G56" s="22"/>
      <c r="H56" s="56"/>
      <c r="I56" s="22"/>
      <c r="J56" s="56"/>
      <c r="K56" s="22"/>
      <c r="L56" s="22"/>
      <c r="M56" s="22"/>
      <c r="N56" s="56"/>
      <c r="O56" s="22">
        <v>1500</v>
      </c>
      <c r="P56" s="26"/>
      <c r="Q56" s="22">
        <f t="shared" si="7"/>
        <v>1500</v>
      </c>
      <c r="R56" s="26"/>
      <c r="S56" s="22">
        <f t="shared" si="8"/>
        <v>1500</v>
      </c>
      <c r="T56" s="26">
        <v>-185</v>
      </c>
      <c r="U56" s="22">
        <f t="shared" si="9"/>
        <v>1315</v>
      </c>
      <c r="V56" s="26"/>
      <c r="W56" s="22">
        <f t="shared" si="10"/>
        <v>1315</v>
      </c>
      <c r="X56" s="16"/>
      <c r="Y56" s="26">
        <f t="shared" si="0"/>
        <v>1315</v>
      </c>
      <c r="Z56" s="17"/>
      <c r="AA56" s="22">
        <v>800</v>
      </c>
    </row>
    <row r="57" spans="1:27" ht="15">
      <c r="A57" s="47"/>
      <c r="B57" s="47"/>
      <c r="C57" s="47">
        <v>4300</v>
      </c>
      <c r="D57" s="16" t="s">
        <v>66</v>
      </c>
      <c r="E57" s="62">
        <v>12000</v>
      </c>
      <c r="F57" s="56"/>
      <c r="G57" s="22">
        <f>E57+F57</f>
        <v>12000</v>
      </c>
      <c r="H57" s="56"/>
      <c r="I57" s="22">
        <f>G57+H57</f>
        <v>12000</v>
      </c>
      <c r="J57" s="56"/>
      <c r="K57" s="22">
        <f>I57+J57</f>
        <v>12000</v>
      </c>
      <c r="L57" s="22"/>
      <c r="M57" s="22">
        <f>K57+L57</f>
        <v>12000</v>
      </c>
      <c r="N57" s="59">
        <v>7218</v>
      </c>
      <c r="O57" s="22">
        <v>12250</v>
      </c>
      <c r="P57" s="26">
        <v>-9000</v>
      </c>
      <c r="Q57" s="22">
        <f t="shared" si="7"/>
        <v>3250</v>
      </c>
      <c r="R57" s="26"/>
      <c r="S57" s="22">
        <f t="shared" si="8"/>
        <v>3250</v>
      </c>
      <c r="T57" s="26">
        <v>221</v>
      </c>
      <c r="U57" s="22">
        <f t="shared" si="9"/>
        <v>3471</v>
      </c>
      <c r="V57" s="26"/>
      <c r="W57" s="22">
        <f t="shared" si="10"/>
        <v>3471</v>
      </c>
      <c r="X57" s="16">
        <v>844</v>
      </c>
      <c r="Y57" s="26">
        <f t="shared" si="0"/>
        <v>4315</v>
      </c>
      <c r="Z57" s="17"/>
      <c r="AA57" s="22">
        <v>300</v>
      </c>
    </row>
    <row r="58" spans="1:27" ht="15">
      <c r="A58" s="47"/>
      <c r="B58" s="47"/>
      <c r="C58" s="47">
        <v>4370</v>
      </c>
      <c r="D58" s="53" t="s">
        <v>74</v>
      </c>
      <c r="E58" s="62"/>
      <c r="F58" s="56"/>
      <c r="G58" s="22"/>
      <c r="H58" s="56"/>
      <c r="I58" s="22"/>
      <c r="J58" s="56"/>
      <c r="K58" s="22"/>
      <c r="L58" s="22"/>
      <c r="M58" s="22"/>
      <c r="N58" s="59"/>
      <c r="O58" s="22"/>
      <c r="P58" s="26"/>
      <c r="Q58" s="22"/>
      <c r="R58" s="26"/>
      <c r="S58" s="22"/>
      <c r="T58" s="26"/>
      <c r="U58" s="22"/>
      <c r="V58" s="26"/>
      <c r="W58" s="22"/>
      <c r="X58" s="16"/>
      <c r="Y58" s="26"/>
      <c r="Z58" s="17"/>
      <c r="AA58" s="22">
        <v>130</v>
      </c>
    </row>
    <row r="59" spans="1:27" ht="15">
      <c r="A59" s="47"/>
      <c r="B59" s="47"/>
      <c r="C59" s="47">
        <v>4400</v>
      </c>
      <c r="D59" s="53" t="s">
        <v>75</v>
      </c>
      <c r="E59" s="62"/>
      <c r="F59" s="56"/>
      <c r="G59" s="22"/>
      <c r="H59" s="56"/>
      <c r="I59" s="22"/>
      <c r="J59" s="56"/>
      <c r="K59" s="22"/>
      <c r="L59" s="22"/>
      <c r="M59" s="22"/>
      <c r="N59" s="59"/>
      <c r="O59" s="22"/>
      <c r="P59" s="26"/>
      <c r="Q59" s="22"/>
      <c r="R59" s="26"/>
      <c r="S59" s="22"/>
      <c r="T59" s="26"/>
      <c r="U59" s="22"/>
      <c r="V59" s="26"/>
      <c r="W59" s="22"/>
      <c r="X59" s="16"/>
      <c r="Y59" s="26"/>
      <c r="Z59" s="17"/>
      <c r="AA59" s="22">
        <v>3800</v>
      </c>
    </row>
    <row r="60" spans="1:27" ht="15">
      <c r="A60" s="47"/>
      <c r="B60" s="47"/>
      <c r="C60" s="47">
        <v>4410</v>
      </c>
      <c r="D60" s="16" t="s">
        <v>72</v>
      </c>
      <c r="E60" s="53">
        <v>500</v>
      </c>
      <c r="F60" s="56"/>
      <c r="G60" s="22">
        <f>E60+F60</f>
        <v>500</v>
      </c>
      <c r="H60" s="56"/>
      <c r="I60" s="22">
        <f>G60+H60</f>
        <v>500</v>
      </c>
      <c r="J60" s="56"/>
      <c r="K60" s="22">
        <f>I60+J60</f>
        <v>500</v>
      </c>
      <c r="L60" s="22"/>
      <c r="M60" s="22">
        <f>K60+L60</f>
        <v>500</v>
      </c>
      <c r="N60" s="56">
        <v>356</v>
      </c>
      <c r="O60" s="22">
        <v>950</v>
      </c>
      <c r="P60" s="26"/>
      <c r="Q60" s="22">
        <f t="shared" si="7"/>
        <v>950</v>
      </c>
      <c r="R60" s="26"/>
      <c r="S60" s="22">
        <f t="shared" si="8"/>
        <v>950</v>
      </c>
      <c r="T60" s="26">
        <v>-239</v>
      </c>
      <c r="U60" s="22">
        <f t="shared" si="9"/>
        <v>711</v>
      </c>
      <c r="V60" s="26"/>
      <c r="W60" s="22">
        <f t="shared" si="10"/>
        <v>711</v>
      </c>
      <c r="X60" s="16">
        <v>-94</v>
      </c>
      <c r="Y60" s="26">
        <f t="shared" si="0"/>
        <v>617</v>
      </c>
      <c r="Z60" s="17"/>
      <c r="AA60" s="22">
        <v>140</v>
      </c>
    </row>
    <row r="61" spans="1:27" ht="15.75">
      <c r="A61" s="119"/>
      <c r="B61" s="120"/>
      <c r="C61" s="120"/>
      <c r="D61" s="121"/>
      <c r="E61" s="30">
        <v>22000</v>
      </c>
      <c r="F61" s="29"/>
      <c r="G61" s="30">
        <f>E61+F61</f>
        <v>22000</v>
      </c>
      <c r="H61" s="29"/>
      <c r="I61" s="31">
        <f>SUM(I56:I60)</f>
        <v>12500</v>
      </c>
      <c r="J61" s="30">
        <f>SUM(J56:J60)</f>
        <v>0</v>
      </c>
      <c r="K61" s="31">
        <f>SUM(K56:K60)</f>
        <v>12500</v>
      </c>
      <c r="L61" s="31">
        <f>SUM(L56:L60)</f>
        <v>0</v>
      </c>
      <c r="M61" s="31">
        <f>SUM(M56:M60)</f>
        <v>12500</v>
      </c>
      <c r="N61" s="29">
        <v>0</v>
      </c>
      <c r="O61" s="31">
        <f>SUM(O53:O60)</f>
        <v>16000</v>
      </c>
      <c r="P61" s="31">
        <f>SUM(P53:P60)</f>
        <v>0</v>
      </c>
      <c r="Q61" s="31">
        <f>SUM(Q53:Q60)</f>
        <v>16000</v>
      </c>
      <c r="R61" s="31"/>
      <c r="S61" s="31">
        <f>SUM(S53:S60)</f>
        <v>16000</v>
      </c>
      <c r="T61" s="31">
        <f>SUM(T53:T60)</f>
        <v>0</v>
      </c>
      <c r="U61" s="31">
        <f>SUM(U53:U60)</f>
        <v>16000</v>
      </c>
      <c r="V61" s="31"/>
      <c r="W61" s="31">
        <f>SUM(W53:W60)</f>
        <v>16000</v>
      </c>
      <c r="X61" s="31">
        <f>SUM(X53:X60)</f>
        <v>0</v>
      </c>
      <c r="Y61" s="91">
        <f t="shared" si="0"/>
        <v>16000</v>
      </c>
      <c r="Z61" s="83"/>
      <c r="AA61" s="31">
        <f>SUM(AA53:AA60)</f>
        <v>16500</v>
      </c>
    </row>
    <row r="62" spans="1:27" ht="15.75">
      <c r="A62" s="126" t="s">
        <v>27</v>
      </c>
      <c r="B62" s="136"/>
      <c r="C62" s="136"/>
      <c r="D62" s="137"/>
      <c r="E62" s="30">
        <v>148816</v>
      </c>
      <c r="F62" s="29"/>
      <c r="G62" s="30">
        <f>E62+F62</f>
        <v>148816</v>
      </c>
      <c r="H62" s="29"/>
      <c r="I62" s="31">
        <f>I61+I52</f>
        <v>139316</v>
      </c>
      <c r="J62" s="30">
        <f>J61+J52</f>
        <v>-6992</v>
      </c>
      <c r="K62" s="31">
        <f>K61+K52</f>
        <v>132324</v>
      </c>
      <c r="L62" s="31">
        <f>L61+L52</f>
        <v>0</v>
      </c>
      <c r="M62" s="31">
        <f>M61+M52</f>
        <v>132324</v>
      </c>
      <c r="N62" s="29">
        <v>0</v>
      </c>
      <c r="O62" s="31">
        <f>O61+O52</f>
        <v>141595</v>
      </c>
      <c r="P62" s="31">
        <f>P61+P52</f>
        <v>0</v>
      </c>
      <c r="Q62" s="31">
        <f>Q61+Q52</f>
        <v>141595</v>
      </c>
      <c r="R62" s="31"/>
      <c r="S62" s="31">
        <f aca="true" t="shared" si="11" ref="S62:Y62">S61+S52</f>
        <v>141595</v>
      </c>
      <c r="T62" s="31">
        <f t="shared" si="11"/>
        <v>0</v>
      </c>
      <c r="U62" s="31">
        <f t="shared" si="11"/>
        <v>141595</v>
      </c>
      <c r="V62" s="31">
        <f t="shared" si="11"/>
        <v>0</v>
      </c>
      <c r="W62" s="31">
        <f t="shared" si="11"/>
        <v>141595</v>
      </c>
      <c r="X62" s="31">
        <f t="shared" si="11"/>
        <v>0</v>
      </c>
      <c r="Y62" s="30">
        <f t="shared" si="11"/>
        <v>141595</v>
      </c>
      <c r="Z62" s="83"/>
      <c r="AA62" s="31">
        <f>AA52+AA61</f>
        <v>144361</v>
      </c>
    </row>
    <row r="63" spans="1:27" ht="15" customHeight="1" hidden="1">
      <c r="A63" s="16"/>
      <c r="B63" s="47"/>
      <c r="C63" s="47">
        <v>3030</v>
      </c>
      <c r="D63" s="16" t="s">
        <v>28</v>
      </c>
      <c r="E63" s="22">
        <v>0</v>
      </c>
      <c r="F63" s="22">
        <v>4320</v>
      </c>
      <c r="G63" s="22">
        <f>E63+F63</f>
        <v>4320</v>
      </c>
      <c r="H63" s="59">
        <v>1393</v>
      </c>
      <c r="I63" s="22">
        <f>G63+H63</f>
        <v>5713</v>
      </c>
      <c r="J63" s="59">
        <v>-5713</v>
      </c>
      <c r="K63" s="22">
        <f>I63+J63</f>
        <v>0</v>
      </c>
      <c r="L63" s="22"/>
      <c r="M63" s="22">
        <f>K63+L63</f>
        <v>0</v>
      </c>
      <c r="N63" s="56"/>
      <c r="O63" s="22"/>
      <c r="P63" s="26"/>
      <c r="Q63" s="22">
        <f>O63+P63</f>
        <v>0</v>
      </c>
      <c r="R63" s="26"/>
      <c r="S63" s="22">
        <f>Q63+R63</f>
        <v>0</v>
      </c>
      <c r="T63" s="26"/>
      <c r="U63" s="22">
        <f>S63+T63</f>
        <v>0</v>
      </c>
      <c r="V63" s="26"/>
      <c r="W63" s="22">
        <f>U63+V63</f>
        <v>0</v>
      </c>
      <c r="X63" s="16"/>
      <c r="Y63" s="26">
        <f t="shared" si="0"/>
        <v>0</v>
      </c>
      <c r="Z63" s="16"/>
      <c r="AA63" s="103">
        <f>Y63+Z63</f>
        <v>0</v>
      </c>
    </row>
    <row r="64" spans="1:27" ht="15">
      <c r="A64" s="41">
        <v>754</v>
      </c>
      <c r="B64" s="41">
        <v>75411</v>
      </c>
      <c r="C64" s="41">
        <v>3070</v>
      </c>
      <c r="D64" s="43" t="s">
        <v>93</v>
      </c>
      <c r="E64" s="54"/>
      <c r="F64" s="46"/>
      <c r="G64" s="46"/>
      <c r="H64" s="65"/>
      <c r="I64" s="46"/>
      <c r="J64" s="65"/>
      <c r="K64" s="46"/>
      <c r="L64" s="46"/>
      <c r="M64" s="46"/>
      <c r="N64" s="64"/>
      <c r="O64" s="46"/>
      <c r="P64" s="45">
        <v>165000</v>
      </c>
      <c r="Q64" s="46">
        <f>O64+P64</f>
        <v>165000</v>
      </c>
      <c r="R64" s="45"/>
      <c r="S64" s="46">
        <f>Q64+R64</f>
        <v>165000</v>
      </c>
      <c r="T64" s="45">
        <v>2000</v>
      </c>
      <c r="U64" s="46">
        <f>S64+T64</f>
        <v>167000</v>
      </c>
      <c r="V64" s="45">
        <v>-923</v>
      </c>
      <c r="W64" s="46">
        <f>U64+V64</f>
        <v>166077</v>
      </c>
      <c r="X64" s="46">
        <v>-45000</v>
      </c>
      <c r="Y64" s="45">
        <f t="shared" si="0"/>
        <v>121077</v>
      </c>
      <c r="Z64" s="17"/>
      <c r="AA64" s="106">
        <v>225000</v>
      </c>
    </row>
    <row r="65" spans="1:27" ht="15">
      <c r="A65" s="16"/>
      <c r="B65" s="16"/>
      <c r="C65" s="47">
        <v>4050</v>
      </c>
      <c r="D65" s="16" t="s">
        <v>84</v>
      </c>
      <c r="E65" s="62">
        <v>1145000</v>
      </c>
      <c r="F65" s="22">
        <v>11424</v>
      </c>
      <c r="G65" s="22">
        <f>E65+F65</f>
        <v>1156424</v>
      </c>
      <c r="H65" s="59">
        <v>-10000</v>
      </c>
      <c r="I65" s="22">
        <f>G65+H65</f>
        <v>1146424</v>
      </c>
      <c r="J65" s="59">
        <v>141120</v>
      </c>
      <c r="K65" s="22">
        <f>I65+J65</f>
        <v>1287544</v>
      </c>
      <c r="L65" s="22">
        <v>-22914</v>
      </c>
      <c r="M65" s="22">
        <f>K65+L65</f>
        <v>1264630</v>
      </c>
      <c r="N65" s="56"/>
      <c r="O65" s="22">
        <v>1420736</v>
      </c>
      <c r="P65" s="26">
        <v>-2216</v>
      </c>
      <c r="Q65" s="22">
        <f aca="true" t="shared" si="12" ref="Q65:Q94">O65+P65</f>
        <v>1418520</v>
      </c>
      <c r="R65" s="26"/>
      <c r="S65" s="22">
        <f aca="true" t="shared" si="13" ref="S65:S94">Q65+R65</f>
        <v>1418520</v>
      </c>
      <c r="T65" s="26">
        <v>19000</v>
      </c>
      <c r="U65" s="22">
        <f aca="true" t="shared" si="14" ref="U65:U94">S65+T65</f>
        <v>1437520</v>
      </c>
      <c r="V65" s="26"/>
      <c r="W65" s="22">
        <f aca="true" t="shared" si="15" ref="W65:W94">U65+V65</f>
        <v>1437520</v>
      </c>
      <c r="X65" s="22"/>
      <c r="Y65" s="26">
        <f t="shared" si="0"/>
        <v>1437520</v>
      </c>
      <c r="Z65" s="17"/>
      <c r="AA65" s="107">
        <v>1744128</v>
      </c>
    </row>
    <row r="66" spans="1:27" ht="15">
      <c r="A66" s="16"/>
      <c r="B66" s="16"/>
      <c r="C66" s="47">
        <v>4060</v>
      </c>
      <c r="D66" s="16" t="s">
        <v>85</v>
      </c>
      <c r="E66" s="62">
        <v>25000</v>
      </c>
      <c r="F66" s="22">
        <v>2665</v>
      </c>
      <c r="G66" s="22">
        <f>E66+F66</f>
        <v>27665</v>
      </c>
      <c r="H66" s="59">
        <v>-17550</v>
      </c>
      <c r="I66" s="22">
        <f>G66+H66</f>
        <v>10115</v>
      </c>
      <c r="J66" s="56"/>
      <c r="K66" s="22">
        <f>I66+J66</f>
        <v>10115</v>
      </c>
      <c r="L66" s="22">
        <v>-322</v>
      </c>
      <c r="M66" s="22">
        <f>K66+L66</f>
        <v>9793</v>
      </c>
      <c r="N66" s="56"/>
      <c r="O66" s="22">
        <v>5994</v>
      </c>
      <c r="P66" s="26">
        <v>3304</v>
      </c>
      <c r="Q66" s="22">
        <f t="shared" si="12"/>
        <v>9298</v>
      </c>
      <c r="R66" s="26"/>
      <c r="S66" s="22">
        <f t="shared" si="13"/>
        <v>9298</v>
      </c>
      <c r="T66" s="26">
        <v>11569</v>
      </c>
      <c r="U66" s="22">
        <f t="shared" si="14"/>
        <v>20867</v>
      </c>
      <c r="V66" s="26"/>
      <c r="W66" s="22">
        <f t="shared" si="15"/>
        <v>20867</v>
      </c>
      <c r="X66" s="22">
        <v>2500</v>
      </c>
      <c r="Y66" s="26">
        <f t="shared" si="0"/>
        <v>23367</v>
      </c>
      <c r="Z66" s="17"/>
      <c r="AA66" s="107">
        <v>10000</v>
      </c>
    </row>
    <row r="67" spans="1:27" ht="15">
      <c r="A67" s="16"/>
      <c r="B67" s="16"/>
      <c r="C67" s="47">
        <v>4070</v>
      </c>
      <c r="D67" s="16" t="s">
        <v>94</v>
      </c>
      <c r="E67" s="62">
        <v>84000</v>
      </c>
      <c r="F67" s="22">
        <v>11647</v>
      </c>
      <c r="G67" s="22">
        <f>E67+F67</f>
        <v>95647</v>
      </c>
      <c r="H67" s="59">
        <v>-8042</v>
      </c>
      <c r="I67" s="22">
        <f>G67+H67</f>
        <v>87605</v>
      </c>
      <c r="J67" s="56"/>
      <c r="K67" s="22">
        <f>I67+J67</f>
        <v>87605</v>
      </c>
      <c r="L67" s="22"/>
      <c r="M67" s="22">
        <f>K67+L67</f>
        <v>87605</v>
      </c>
      <c r="N67" s="56"/>
      <c r="O67" s="22">
        <v>121967</v>
      </c>
      <c r="P67" s="26"/>
      <c r="Q67" s="22">
        <f t="shared" si="12"/>
        <v>121967</v>
      </c>
      <c r="R67" s="26"/>
      <c r="S67" s="22">
        <f t="shared" si="13"/>
        <v>121967</v>
      </c>
      <c r="T67" s="26">
        <v>-13557</v>
      </c>
      <c r="U67" s="22">
        <f t="shared" si="14"/>
        <v>108410</v>
      </c>
      <c r="V67" s="26"/>
      <c r="W67" s="22">
        <f t="shared" si="15"/>
        <v>108410</v>
      </c>
      <c r="X67" s="22"/>
      <c r="Y67" s="26">
        <f t="shared" si="0"/>
        <v>108410</v>
      </c>
      <c r="Z67" s="17"/>
      <c r="AA67" s="107">
        <v>148413</v>
      </c>
    </row>
    <row r="68" spans="1:27" ht="15">
      <c r="A68" s="16"/>
      <c r="B68" s="16"/>
      <c r="C68" s="47">
        <v>4080</v>
      </c>
      <c r="D68" s="16" t="s">
        <v>95</v>
      </c>
      <c r="E68" s="62">
        <v>0</v>
      </c>
      <c r="F68" s="22">
        <v>5228</v>
      </c>
      <c r="G68" s="22">
        <f>E68+F68</f>
        <v>5228</v>
      </c>
      <c r="H68" s="56"/>
      <c r="I68" s="22">
        <f>G68+H68</f>
        <v>5228</v>
      </c>
      <c r="J68" s="56"/>
      <c r="K68" s="22">
        <f>I68+J68</f>
        <v>5228</v>
      </c>
      <c r="L68" s="22"/>
      <c r="M68" s="22">
        <f>K68+L68</f>
        <v>5228</v>
      </c>
      <c r="N68" s="56"/>
      <c r="O68" s="22">
        <v>13290</v>
      </c>
      <c r="P68" s="26">
        <v>19500</v>
      </c>
      <c r="Q68" s="22">
        <f t="shared" si="12"/>
        <v>32790</v>
      </c>
      <c r="R68" s="26"/>
      <c r="S68" s="22">
        <f t="shared" si="13"/>
        <v>32790</v>
      </c>
      <c r="T68" s="26">
        <v>16290</v>
      </c>
      <c r="U68" s="22">
        <f t="shared" si="14"/>
        <v>49080</v>
      </c>
      <c r="V68" s="26"/>
      <c r="W68" s="22">
        <f t="shared" si="15"/>
        <v>49080</v>
      </c>
      <c r="X68" s="22">
        <v>15414</v>
      </c>
      <c r="Y68" s="26">
        <f t="shared" si="0"/>
        <v>64494</v>
      </c>
      <c r="Z68" s="17"/>
      <c r="AA68" s="107">
        <v>10000</v>
      </c>
    </row>
    <row r="69" spans="1:27" ht="15">
      <c r="A69" s="50"/>
      <c r="B69" s="50"/>
      <c r="C69" s="49">
        <v>4110</v>
      </c>
      <c r="D69" s="50" t="s">
        <v>70</v>
      </c>
      <c r="E69" s="55">
        <v>20000</v>
      </c>
      <c r="F69" s="27">
        <v>1416</v>
      </c>
      <c r="G69" s="27">
        <f>E69+F69</f>
        <v>21416</v>
      </c>
      <c r="H69" s="98"/>
      <c r="I69" s="27">
        <f>G69+H69</f>
        <v>21416</v>
      </c>
      <c r="J69" s="97">
        <v>6925</v>
      </c>
      <c r="K69" s="27">
        <f>I69+J69</f>
        <v>28341</v>
      </c>
      <c r="L69" s="27">
        <v>-2652</v>
      </c>
      <c r="M69" s="27">
        <f>K69+L69</f>
        <v>25689</v>
      </c>
      <c r="N69" s="98"/>
      <c r="O69" s="27">
        <v>753</v>
      </c>
      <c r="P69" s="52">
        <v>1747</v>
      </c>
      <c r="Q69" s="27">
        <f t="shared" si="12"/>
        <v>2500</v>
      </c>
      <c r="R69" s="52"/>
      <c r="S69" s="27">
        <f t="shared" si="13"/>
        <v>2500</v>
      </c>
      <c r="T69" s="52"/>
      <c r="U69" s="27">
        <f t="shared" si="14"/>
        <v>2500</v>
      </c>
      <c r="V69" s="52"/>
      <c r="W69" s="27">
        <f t="shared" si="15"/>
        <v>2500</v>
      </c>
      <c r="X69" s="27"/>
      <c r="Y69" s="52">
        <f t="shared" si="0"/>
        <v>2500</v>
      </c>
      <c r="Z69" s="51"/>
      <c r="AA69" s="108">
        <v>3500</v>
      </c>
    </row>
    <row r="70" spans="1:27" ht="15">
      <c r="A70" s="43"/>
      <c r="B70" s="43"/>
      <c r="C70" s="41">
        <v>4170</v>
      </c>
      <c r="D70" s="43" t="s">
        <v>55</v>
      </c>
      <c r="E70" s="54"/>
      <c r="F70" s="46"/>
      <c r="G70" s="46"/>
      <c r="H70" s="64"/>
      <c r="I70" s="46"/>
      <c r="J70" s="65"/>
      <c r="K70" s="46"/>
      <c r="L70" s="46"/>
      <c r="M70" s="46"/>
      <c r="N70" s="64"/>
      <c r="O70" s="46"/>
      <c r="P70" s="45">
        <v>8000</v>
      </c>
      <c r="Q70" s="46">
        <f t="shared" si="12"/>
        <v>8000</v>
      </c>
      <c r="R70" s="45"/>
      <c r="S70" s="46">
        <f t="shared" si="13"/>
        <v>8000</v>
      </c>
      <c r="T70" s="45"/>
      <c r="U70" s="46">
        <f t="shared" si="14"/>
        <v>8000</v>
      </c>
      <c r="V70" s="45"/>
      <c r="W70" s="46">
        <f t="shared" si="15"/>
        <v>8000</v>
      </c>
      <c r="X70" s="46"/>
      <c r="Y70" s="45">
        <f t="shared" si="0"/>
        <v>8000</v>
      </c>
      <c r="Z70" s="44"/>
      <c r="AA70" s="106">
        <v>5500</v>
      </c>
    </row>
    <row r="71" spans="1:27" ht="15">
      <c r="A71" s="16"/>
      <c r="B71" s="16"/>
      <c r="C71" s="47">
        <v>4180</v>
      </c>
      <c r="D71" s="16" t="s">
        <v>96</v>
      </c>
      <c r="E71" s="62"/>
      <c r="F71" s="22"/>
      <c r="G71" s="22"/>
      <c r="H71" s="56"/>
      <c r="I71" s="22"/>
      <c r="J71" s="59"/>
      <c r="K71" s="22"/>
      <c r="L71" s="22"/>
      <c r="M71" s="22"/>
      <c r="N71" s="56"/>
      <c r="O71" s="22"/>
      <c r="P71" s="26">
        <v>90000</v>
      </c>
      <c r="Q71" s="22">
        <f t="shared" si="12"/>
        <v>90000</v>
      </c>
      <c r="R71" s="26"/>
      <c r="S71" s="22">
        <f t="shared" si="13"/>
        <v>90000</v>
      </c>
      <c r="T71" s="26">
        <v>-5740</v>
      </c>
      <c r="U71" s="22">
        <f t="shared" si="14"/>
        <v>84260</v>
      </c>
      <c r="V71" s="26">
        <v>923</v>
      </c>
      <c r="W71" s="22">
        <f t="shared" si="15"/>
        <v>85183</v>
      </c>
      <c r="X71" s="22"/>
      <c r="Y71" s="26">
        <f t="shared" si="0"/>
        <v>85183</v>
      </c>
      <c r="Z71" s="17"/>
      <c r="AA71" s="107">
        <v>95000</v>
      </c>
    </row>
    <row r="72" spans="1:27" ht="15">
      <c r="A72" s="16"/>
      <c r="B72" s="16"/>
      <c r="C72" s="47">
        <v>4210</v>
      </c>
      <c r="D72" s="16" t="s">
        <v>65</v>
      </c>
      <c r="E72" s="62">
        <v>116714</v>
      </c>
      <c r="F72" s="22">
        <v>-96064</v>
      </c>
      <c r="G72" s="22">
        <f>E72+F72</f>
        <v>20650</v>
      </c>
      <c r="H72" s="59">
        <v>52339</v>
      </c>
      <c r="I72" s="22">
        <f>G72+H72</f>
        <v>72989</v>
      </c>
      <c r="J72" s="59">
        <v>9437</v>
      </c>
      <c r="K72" s="22">
        <f>I72+J72</f>
        <v>82426</v>
      </c>
      <c r="L72" s="22"/>
      <c r="M72" s="22">
        <f>K72+L72</f>
        <v>82426</v>
      </c>
      <c r="N72" s="56"/>
      <c r="O72" s="22">
        <v>123939</v>
      </c>
      <c r="P72" s="26">
        <v>-9247</v>
      </c>
      <c r="Q72" s="22">
        <f t="shared" si="12"/>
        <v>114692</v>
      </c>
      <c r="R72" s="26"/>
      <c r="S72" s="22">
        <f t="shared" si="13"/>
        <v>114692</v>
      </c>
      <c r="T72" s="26"/>
      <c r="U72" s="22">
        <f t="shared" si="14"/>
        <v>114692</v>
      </c>
      <c r="V72" s="26">
        <v>-3500</v>
      </c>
      <c r="W72" s="22">
        <f t="shared" si="15"/>
        <v>111192</v>
      </c>
      <c r="X72" s="22">
        <v>30000</v>
      </c>
      <c r="Y72" s="26">
        <f t="shared" si="0"/>
        <v>141192</v>
      </c>
      <c r="Z72" s="17"/>
      <c r="AA72" s="107">
        <v>130235</v>
      </c>
    </row>
    <row r="73" spans="1:27" ht="15" hidden="1">
      <c r="A73" s="16"/>
      <c r="B73" s="16"/>
      <c r="C73" s="47">
        <v>4220</v>
      </c>
      <c r="D73" s="16" t="s">
        <v>29</v>
      </c>
      <c r="E73" s="62">
        <v>3850</v>
      </c>
      <c r="F73" s="22">
        <v>-2350</v>
      </c>
      <c r="G73" s="22">
        <f>E73+F73</f>
        <v>1500</v>
      </c>
      <c r="H73" s="59">
        <v>-1500</v>
      </c>
      <c r="I73" s="22">
        <f>G73+H73</f>
        <v>0</v>
      </c>
      <c r="J73" s="56"/>
      <c r="K73" s="22">
        <f>I73+J73</f>
        <v>0</v>
      </c>
      <c r="L73" s="22"/>
      <c r="M73" s="22">
        <f>K73+L73</f>
        <v>0</v>
      </c>
      <c r="N73" s="56"/>
      <c r="O73" s="22"/>
      <c r="P73" s="26"/>
      <c r="Q73" s="22">
        <f t="shared" si="12"/>
        <v>0</v>
      </c>
      <c r="R73" s="26"/>
      <c r="S73" s="22">
        <f t="shared" si="13"/>
        <v>0</v>
      </c>
      <c r="T73" s="26"/>
      <c r="U73" s="22">
        <f t="shared" si="14"/>
        <v>0</v>
      </c>
      <c r="V73" s="26"/>
      <c r="W73" s="22">
        <f t="shared" si="15"/>
        <v>0</v>
      </c>
      <c r="X73" s="22"/>
      <c r="Y73" s="26">
        <f t="shared" si="0"/>
        <v>0</v>
      </c>
      <c r="Z73" s="17"/>
      <c r="AA73" s="107"/>
    </row>
    <row r="74" spans="1:27" ht="15" hidden="1">
      <c r="A74" s="16"/>
      <c r="B74" s="16"/>
      <c r="C74" s="47">
        <v>4230</v>
      </c>
      <c r="D74" s="16" t="s">
        <v>30</v>
      </c>
      <c r="E74" s="62">
        <v>0</v>
      </c>
      <c r="F74" s="22">
        <v>1000</v>
      </c>
      <c r="G74" s="22">
        <f>E74+F74</f>
        <v>1000</v>
      </c>
      <c r="H74" s="59">
        <v>-1000</v>
      </c>
      <c r="I74" s="22">
        <f>G74+H74</f>
        <v>0</v>
      </c>
      <c r="J74" s="56"/>
      <c r="K74" s="22">
        <f>I74+J74</f>
        <v>0</v>
      </c>
      <c r="L74" s="22"/>
      <c r="M74" s="22">
        <f>K74+L74</f>
        <v>0</v>
      </c>
      <c r="N74" s="56"/>
      <c r="O74" s="22"/>
      <c r="P74" s="26"/>
      <c r="Q74" s="22">
        <f t="shared" si="12"/>
        <v>0</v>
      </c>
      <c r="R74" s="26"/>
      <c r="S74" s="22">
        <f t="shared" si="13"/>
        <v>0</v>
      </c>
      <c r="T74" s="26"/>
      <c r="U74" s="22">
        <f t="shared" si="14"/>
        <v>0</v>
      </c>
      <c r="V74" s="26"/>
      <c r="W74" s="22">
        <f t="shared" si="15"/>
        <v>0</v>
      </c>
      <c r="X74" s="22"/>
      <c r="Y74" s="26">
        <f t="shared" si="0"/>
        <v>0</v>
      </c>
      <c r="Z74" s="17"/>
      <c r="AA74" s="107"/>
    </row>
    <row r="75" spans="1:27" ht="15" hidden="1">
      <c r="A75" s="16"/>
      <c r="B75" s="16"/>
      <c r="C75" s="47">
        <v>4240</v>
      </c>
      <c r="D75" s="16" t="s">
        <v>31</v>
      </c>
      <c r="E75" s="62">
        <v>0</v>
      </c>
      <c r="F75" s="22">
        <v>18000</v>
      </c>
      <c r="G75" s="22">
        <f>E75+F75</f>
        <v>18000</v>
      </c>
      <c r="H75" s="59">
        <v>-18000</v>
      </c>
      <c r="I75" s="22">
        <f>G75+H75</f>
        <v>0</v>
      </c>
      <c r="J75" s="56"/>
      <c r="K75" s="22">
        <f>I75+J75</f>
        <v>0</v>
      </c>
      <c r="L75" s="22"/>
      <c r="M75" s="22">
        <f>K75+L75</f>
        <v>0</v>
      </c>
      <c r="N75" s="56"/>
      <c r="O75" s="22"/>
      <c r="P75" s="26"/>
      <c r="Q75" s="22">
        <f t="shared" si="12"/>
        <v>0</v>
      </c>
      <c r="R75" s="26"/>
      <c r="S75" s="22">
        <f t="shared" si="13"/>
        <v>0</v>
      </c>
      <c r="T75" s="26"/>
      <c r="U75" s="22">
        <f t="shared" si="14"/>
        <v>0</v>
      </c>
      <c r="V75" s="26"/>
      <c r="W75" s="22">
        <f t="shared" si="15"/>
        <v>0</v>
      </c>
      <c r="X75" s="22"/>
      <c r="Y75" s="26">
        <f t="shared" si="0"/>
        <v>0</v>
      </c>
      <c r="Z75" s="17"/>
      <c r="AA75" s="107"/>
    </row>
    <row r="76" spans="1:27" ht="15">
      <c r="A76" s="16"/>
      <c r="B76" s="16"/>
      <c r="C76" s="47">
        <v>4220</v>
      </c>
      <c r="D76" s="16" t="s">
        <v>86</v>
      </c>
      <c r="E76" s="55"/>
      <c r="F76" s="27"/>
      <c r="G76" s="27"/>
      <c r="H76" s="97"/>
      <c r="I76" s="27"/>
      <c r="J76" s="98"/>
      <c r="K76" s="27"/>
      <c r="L76" s="27"/>
      <c r="M76" s="27"/>
      <c r="N76" s="98"/>
      <c r="O76" s="27">
        <v>2096</v>
      </c>
      <c r="P76" s="52"/>
      <c r="Q76" s="27">
        <f t="shared" si="12"/>
        <v>2096</v>
      </c>
      <c r="R76" s="52"/>
      <c r="S76" s="27">
        <f t="shared" si="13"/>
        <v>2096</v>
      </c>
      <c r="T76" s="52"/>
      <c r="U76" s="27">
        <f t="shared" si="14"/>
        <v>2096</v>
      </c>
      <c r="V76" s="52"/>
      <c r="W76" s="27">
        <f t="shared" si="15"/>
        <v>2096</v>
      </c>
      <c r="X76" s="27"/>
      <c r="Y76" s="52">
        <f t="shared" si="0"/>
        <v>2096</v>
      </c>
      <c r="Z76" s="51"/>
      <c r="AA76" s="107">
        <v>2000</v>
      </c>
    </row>
    <row r="77" spans="1:27" ht="15">
      <c r="A77" s="16"/>
      <c r="B77" s="16"/>
      <c r="C77" s="47">
        <v>4230</v>
      </c>
      <c r="D77" s="16" t="s">
        <v>87</v>
      </c>
      <c r="E77" s="54"/>
      <c r="F77" s="46"/>
      <c r="G77" s="46"/>
      <c r="H77" s="65"/>
      <c r="I77" s="46"/>
      <c r="J77" s="64"/>
      <c r="K77" s="46"/>
      <c r="L77" s="46"/>
      <c r="M77" s="46"/>
      <c r="N77" s="64"/>
      <c r="O77" s="46"/>
      <c r="P77" s="45">
        <v>1500</v>
      </c>
      <c r="Q77" s="46">
        <f t="shared" si="12"/>
        <v>1500</v>
      </c>
      <c r="R77" s="45"/>
      <c r="S77" s="46">
        <f t="shared" si="13"/>
        <v>1500</v>
      </c>
      <c r="T77" s="45"/>
      <c r="U77" s="46">
        <f t="shared" si="14"/>
        <v>1500</v>
      </c>
      <c r="V77" s="45"/>
      <c r="W77" s="46">
        <f t="shared" si="15"/>
        <v>1500</v>
      </c>
      <c r="X77" s="46"/>
      <c r="Y77" s="45">
        <f t="shared" si="0"/>
        <v>1500</v>
      </c>
      <c r="Z77" s="44"/>
      <c r="AA77" s="107">
        <v>3530</v>
      </c>
    </row>
    <row r="78" spans="1:27" ht="15">
      <c r="A78" s="16"/>
      <c r="B78" s="16"/>
      <c r="C78" s="47">
        <v>4250</v>
      </c>
      <c r="D78" s="16" t="s">
        <v>88</v>
      </c>
      <c r="E78" s="62"/>
      <c r="F78" s="22"/>
      <c r="G78" s="22"/>
      <c r="H78" s="59"/>
      <c r="I78" s="22"/>
      <c r="J78" s="56"/>
      <c r="K78" s="22"/>
      <c r="L78" s="22"/>
      <c r="M78" s="22"/>
      <c r="N78" s="56"/>
      <c r="O78" s="22"/>
      <c r="P78" s="26">
        <v>1000</v>
      </c>
      <c r="Q78" s="22">
        <f t="shared" si="12"/>
        <v>1000</v>
      </c>
      <c r="R78" s="26"/>
      <c r="S78" s="22">
        <f t="shared" si="13"/>
        <v>1000</v>
      </c>
      <c r="T78" s="26"/>
      <c r="U78" s="22">
        <f t="shared" si="14"/>
        <v>1000</v>
      </c>
      <c r="V78" s="26"/>
      <c r="W78" s="22">
        <f t="shared" si="15"/>
        <v>1000</v>
      </c>
      <c r="X78" s="22"/>
      <c r="Y78" s="26">
        <f t="shared" si="0"/>
        <v>1000</v>
      </c>
      <c r="Z78" s="17"/>
      <c r="AA78" s="107">
        <v>1000</v>
      </c>
    </row>
    <row r="79" spans="1:27" ht="15">
      <c r="A79" s="16"/>
      <c r="B79" s="16"/>
      <c r="C79" s="47">
        <v>4260</v>
      </c>
      <c r="D79" s="16" t="s">
        <v>41</v>
      </c>
      <c r="E79" s="62">
        <v>15400</v>
      </c>
      <c r="F79" s="22">
        <v>1600</v>
      </c>
      <c r="G79" s="22">
        <f>E79+F79</f>
        <v>17000</v>
      </c>
      <c r="H79" s="56"/>
      <c r="I79" s="22">
        <f>G79+H79</f>
        <v>17000</v>
      </c>
      <c r="J79" s="59">
        <v>13817</v>
      </c>
      <c r="K79" s="22">
        <f>I79+J79</f>
        <v>30817</v>
      </c>
      <c r="L79" s="22"/>
      <c r="M79" s="22">
        <f>K79+L79</f>
        <v>30817</v>
      </c>
      <c r="N79" s="56"/>
      <c r="O79" s="22">
        <v>26862</v>
      </c>
      <c r="P79" s="26"/>
      <c r="Q79" s="22">
        <f t="shared" si="12"/>
        <v>26862</v>
      </c>
      <c r="R79" s="26"/>
      <c r="S79" s="22">
        <f t="shared" si="13"/>
        <v>26862</v>
      </c>
      <c r="T79" s="26"/>
      <c r="U79" s="22">
        <f t="shared" si="14"/>
        <v>26862</v>
      </c>
      <c r="V79" s="26"/>
      <c r="W79" s="22">
        <f t="shared" si="15"/>
        <v>26862</v>
      </c>
      <c r="X79" s="22">
        <v>-2000</v>
      </c>
      <c r="Y79" s="26">
        <f t="shared" si="0"/>
        <v>24862</v>
      </c>
      <c r="Z79" s="17"/>
      <c r="AA79" s="107">
        <v>12280</v>
      </c>
    </row>
    <row r="80" spans="1:27" ht="15">
      <c r="A80" s="16"/>
      <c r="B80" s="16"/>
      <c r="C80" s="47">
        <v>4270</v>
      </c>
      <c r="D80" s="16" t="s">
        <v>50</v>
      </c>
      <c r="E80" s="62">
        <v>43000</v>
      </c>
      <c r="F80" s="22">
        <v>-37092</v>
      </c>
      <c r="G80" s="22">
        <f>E80+F80</f>
        <v>5908</v>
      </c>
      <c r="H80" s="59">
        <v>3500</v>
      </c>
      <c r="I80" s="22">
        <f>G80+H80</f>
        <v>9408</v>
      </c>
      <c r="J80" s="56"/>
      <c r="K80" s="22">
        <f>I80+J80</f>
        <v>9408</v>
      </c>
      <c r="L80" s="22"/>
      <c r="M80" s="22">
        <f>K80+L80</f>
        <v>9408</v>
      </c>
      <c r="N80" s="56"/>
      <c r="O80" s="22">
        <v>15058</v>
      </c>
      <c r="P80" s="26"/>
      <c r="Q80" s="22">
        <f t="shared" si="12"/>
        <v>15058</v>
      </c>
      <c r="R80" s="26"/>
      <c r="S80" s="22">
        <f t="shared" si="13"/>
        <v>15058</v>
      </c>
      <c r="T80" s="26">
        <v>-1206</v>
      </c>
      <c r="U80" s="22">
        <f t="shared" si="14"/>
        <v>13852</v>
      </c>
      <c r="V80" s="26"/>
      <c r="W80" s="22">
        <f t="shared" si="15"/>
        <v>13852</v>
      </c>
      <c r="X80" s="22">
        <v>6000</v>
      </c>
      <c r="Y80" s="26">
        <f t="shared" si="0"/>
        <v>19852</v>
      </c>
      <c r="Z80" s="17"/>
      <c r="AA80" s="107">
        <v>13560</v>
      </c>
    </row>
    <row r="81" spans="1:27" ht="15">
      <c r="A81" s="16"/>
      <c r="B81" s="16"/>
      <c r="C81" s="47">
        <v>4280</v>
      </c>
      <c r="D81" s="16" t="s">
        <v>32</v>
      </c>
      <c r="E81" s="62"/>
      <c r="F81" s="22"/>
      <c r="G81" s="22"/>
      <c r="H81" s="59"/>
      <c r="I81" s="22"/>
      <c r="J81" s="56"/>
      <c r="K81" s="22"/>
      <c r="L81" s="22"/>
      <c r="M81" s="22"/>
      <c r="N81" s="56"/>
      <c r="O81" s="22">
        <v>8224</v>
      </c>
      <c r="P81" s="26"/>
      <c r="Q81" s="22">
        <f t="shared" si="12"/>
        <v>8224</v>
      </c>
      <c r="R81" s="26"/>
      <c r="S81" s="22">
        <f t="shared" si="13"/>
        <v>8224</v>
      </c>
      <c r="T81" s="26"/>
      <c r="U81" s="22">
        <f t="shared" si="14"/>
        <v>8224</v>
      </c>
      <c r="V81" s="26"/>
      <c r="W81" s="22">
        <f t="shared" si="15"/>
        <v>8224</v>
      </c>
      <c r="X81" s="22">
        <v>-3000</v>
      </c>
      <c r="Y81" s="26">
        <f t="shared" si="0"/>
        <v>5224</v>
      </c>
      <c r="Z81" s="17"/>
      <c r="AA81" s="107">
        <v>8555</v>
      </c>
    </row>
    <row r="82" spans="1:27" ht="15">
      <c r="A82" s="16"/>
      <c r="B82" s="16"/>
      <c r="C82" s="47">
        <v>4300</v>
      </c>
      <c r="D82" s="16" t="s">
        <v>66</v>
      </c>
      <c r="E82" s="62">
        <v>23000</v>
      </c>
      <c r="F82" s="22">
        <v>1350</v>
      </c>
      <c r="G82" s="22">
        <f>E82+F82</f>
        <v>24350</v>
      </c>
      <c r="H82" s="56"/>
      <c r="I82" s="22">
        <f>G82+H82</f>
        <v>24350</v>
      </c>
      <c r="J82" s="59">
        <v>24324</v>
      </c>
      <c r="K82" s="22">
        <f>I82+J82</f>
        <v>48674</v>
      </c>
      <c r="L82" s="22">
        <v>-3100</v>
      </c>
      <c r="M82" s="22">
        <f>K82+L82</f>
        <v>45574</v>
      </c>
      <c r="N82" s="56"/>
      <c r="O82" s="22">
        <v>29024</v>
      </c>
      <c r="P82" s="26"/>
      <c r="Q82" s="22">
        <f>O82+P82</f>
        <v>29024</v>
      </c>
      <c r="R82" s="26"/>
      <c r="S82" s="22">
        <f>Q82+R82</f>
        <v>29024</v>
      </c>
      <c r="T82" s="26"/>
      <c r="U82" s="22">
        <f>S82+T82</f>
        <v>29024</v>
      </c>
      <c r="V82" s="26">
        <v>1500</v>
      </c>
      <c r="W82" s="22">
        <f>U82+V82</f>
        <v>30524</v>
      </c>
      <c r="X82" s="22">
        <v>15000</v>
      </c>
      <c r="Y82" s="26">
        <f>W82+X82</f>
        <v>45524</v>
      </c>
      <c r="Z82" s="17"/>
      <c r="AA82" s="107">
        <v>10500</v>
      </c>
    </row>
    <row r="83" spans="1:27" ht="15">
      <c r="A83" s="16"/>
      <c r="B83" s="16"/>
      <c r="C83" s="47">
        <v>4350</v>
      </c>
      <c r="D83" s="16" t="s">
        <v>78</v>
      </c>
      <c r="E83" s="62"/>
      <c r="F83" s="22"/>
      <c r="G83" s="22"/>
      <c r="H83" s="59"/>
      <c r="I83" s="22"/>
      <c r="J83" s="56"/>
      <c r="K83" s="22"/>
      <c r="L83" s="22"/>
      <c r="M83" s="22"/>
      <c r="N83" s="56"/>
      <c r="O83" s="22"/>
      <c r="P83" s="26"/>
      <c r="Q83" s="22"/>
      <c r="R83" s="26"/>
      <c r="S83" s="22"/>
      <c r="T83" s="26"/>
      <c r="U83" s="22"/>
      <c r="V83" s="26"/>
      <c r="W83" s="22"/>
      <c r="X83" s="22"/>
      <c r="Y83" s="26"/>
      <c r="Z83" s="17"/>
      <c r="AA83" s="107">
        <v>2000</v>
      </c>
    </row>
    <row r="84" spans="1:27" ht="15">
      <c r="A84" s="16"/>
      <c r="B84" s="16"/>
      <c r="C84" s="47">
        <v>4360</v>
      </c>
      <c r="D84" s="16" t="s">
        <v>67</v>
      </c>
      <c r="E84" s="62"/>
      <c r="F84" s="22"/>
      <c r="G84" s="22"/>
      <c r="H84" s="59"/>
      <c r="I84" s="22"/>
      <c r="J84" s="56"/>
      <c r="K84" s="22"/>
      <c r="L84" s="22"/>
      <c r="M84" s="22"/>
      <c r="N84" s="56"/>
      <c r="O84" s="22"/>
      <c r="P84" s="26"/>
      <c r="Q84" s="22"/>
      <c r="R84" s="26"/>
      <c r="S84" s="22"/>
      <c r="T84" s="26"/>
      <c r="U84" s="22"/>
      <c r="V84" s="26"/>
      <c r="W84" s="22"/>
      <c r="X84" s="22"/>
      <c r="Y84" s="26"/>
      <c r="Z84" s="17"/>
      <c r="AA84" s="107">
        <v>5000</v>
      </c>
    </row>
    <row r="85" spans="1:27" ht="15">
      <c r="A85" s="16"/>
      <c r="B85" s="16"/>
      <c r="C85" s="47">
        <v>4370</v>
      </c>
      <c r="D85" s="16" t="s">
        <v>68</v>
      </c>
      <c r="E85" s="62"/>
      <c r="F85" s="22"/>
      <c r="G85" s="22"/>
      <c r="H85" s="59"/>
      <c r="I85" s="22"/>
      <c r="J85" s="56"/>
      <c r="K85" s="22"/>
      <c r="L85" s="22"/>
      <c r="M85" s="22"/>
      <c r="N85" s="56"/>
      <c r="O85" s="22"/>
      <c r="P85" s="26"/>
      <c r="Q85" s="22"/>
      <c r="R85" s="26"/>
      <c r="S85" s="22"/>
      <c r="T85" s="26"/>
      <c r="U85" s="22"/>
      <c r="V85" s="26"/>
      <c r="W85" s="22"/>
      <c r="X85" s="22"/>
      <c r="Y85" s="26"/>
      <c r="Z85" s="17"/>
      <c r="AA85" s="107">
        <v>5000</v>
      </c>
    </row>
    <row r="86" spans="1:27" ht="15">
      <c r="A86" s="16"/>
      <c r="B86" s="16"/>
      <c r="C86" s="47">
        <v>4400</v>
      </c>
      <c r="D86" s="16" t="s">
        <v>75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16">
        <v>500</v>
      </c>
    </row>
    <row r="87" spans="1:27" ht="15" customHeight="1">
      <c r="A87" s="16"/>
      <c r="B87" s="16"/>
      <c r="C87" s="47">
        <v>4410</v>
      </c>
      <c r="D87" s="16" t="s">
        <v>89</v>
      </c>
      <c r="E87" s="62">
        <v>2700</v>
      </c>
      <c r="F87" s="16">
        <v>-700</v>
      </c>
      <c r="G87" s="22">
        <f>E87+F87</f>
        <v>2000</v>
      </c>
      <c r="H87" s="59">
        <v>-1000</v>
      </c>
      <c r="I87" s="22">
        <f>G87+H87</f>
        <v>1000</v>
      </c>
      <c r="J87" s="59">
        <v>6049</v>
      </c>
      <c r="K87" s="22">
        <f>I87+J87</f>
        <v>7049</v>
      </c>
      <c r="L87" s="22"/>
      <c r="M87" s="22">
        <f>K87+L87</f>
        <v>7049</v>
      </c>
      <c r="N87" s="56"/>
      <c r="O87" s="22">
        <v>697</v>
      </c>
      <c r="P87" s="26"/>
      <c r="Q87" s="22">
        <f t="shared" si="12"/>
        <v>697</v>
      </c>
      <c r="R87" s="26"/>
      <c r="S87" s="22">
        <f t="shared" si="13"/>
        <v>697</v>
      </c>
      <c r="T87" s="26"/>
      <c r="U87" s="22">
        <f t="shared" si="14"/>
        <v>697</v>
      </c>
      <c r="V87" s="26"/>
      <c r="W87" s="22">
        <f t="shared" si="15"/>
        <v>697</v>
      </c>
      <c r="X87" s="22"/>
      <c r="Y87" s="26">
        <f t="shared" si="0"/>
        <v>697</v>
      </c>
      <c r="Z87" s="17"/>
      <c r="AA87" s="107">
        <v>5500</v>
      </c>
    </row>
    <row r="88" spans="1:27" ht="15" hidden="1">
      <c r="A88" s="16"/>
      <c r="B88" s="16"/>
      <c r="C88" s="47">
        <v>4430</v>
      </c>
      <c r="D88" s="16" t="s">
        <v>33</v>
      </c>
      <c r="E88" s="62">
        <v>2300</v>
      </c>
      <c r="F88" s="22">
        <v>-2300</v>
      </c>
      <c r="G88" s="22">
        <f>E88+F88</f>
        <v>0</v>
      </c>
      <c r="H88" s="56"/>
      <c r="I88" s="22">
        <f>G88+H88</f>
        <v>0</v>
      </c>
      <c r="J88" s="56"/>
      <c r="K88" s="22">
        <f>I88+J88</f>
        <v>0</v>
      </c>
      <c r="L88" s="22"/>
      <c r="M88" s="22">
        <f>K88+L88</f>
        <v>0</v>
      </c>
      <c r="N88" s="56"/>
      <c r="O88" s="22"/>
      <c r="P88" s="26"/>
      <c r="Q88" s="22">
        <f t="shared" si="12"/>
        <v>0</v>
      </c>
      <c r="R88" s="26"/>
      <c r="S88" s="22">
        <f t="shared" si="13"/>
        <v>0</v>
      </c>
      <c r="T88" s="26"/>
      <c r="U88" s="22">
        <f t="shared" si="14"/>
        <v>0</v>
      </c>
      <c r="V88" s="26"/>
      <c r="W88" s="22">
        <f t="shared" si="15"/>
        <v>0</v>
      </c>
      <c r="X88" s="16"/>
      <c r="Y88" s="26">
        <f t="shared" si="0"/>
        <v>0</v>
      </c>
      <c r="Z88" s="17"/>
      <c r="AA88" s="107"/>
    </row>
    <row r="89" spans="1:27" ht="15" hidden="1">
      <c r="A89" s="16"/>
      <c r="B89" s="16"/>
      <c r="C89" s="47">
        <v>4440</v>
      </c>
      <c r="D89" s="16" t="s">
        <v>34</v>
      </c>
      <c r="E89" s="53">
        <v>0</v>
      </c>
      <c r="F89" s="16">
        <v>140</v>
      </c>
      <c r="G89" s="16">
        <f>E89+F89</f>
        <v>140</v>
      </c>
      <c r="H89" s="56">
        <v>-140</v>
      </c>
      <c r="I89" s="16">
        <f>G89+H89</f>
        <v>0</v>
      </c>
      <c r="J89" s="56"/>
      <c r="K89" s="22">
        <f>I89+J89</f>
        <v>0</v>
      </c>
      <c r="L89" s="22"/>
      <c r="M89" s="22">
        <f>K89+L89</f>
        <v>0</v>
      </c>
      <c r="N89" s="56"/>
      <c r="O89" s="22"/>
      <c r="P89" s="26"/>
      <c r="Q89" s="22">
        <f t="shared" si="12"/>
        <v>0</v>
      </c>
      <c r="R89" s="26"/>
      <c r="S89" s="22">
        <f t="shared" si="13"/>
        <v>0</v>
      </c>
      <c r="T89" s="26"/>
      <c r="U89" s="22">
        <f t="shared" si="14"/>
        <v>0</v>
      </c>
      <c r="V89" s="26"/>
      <c r="W89" s="22">
        <f t="shared" si="15"/>
        <v>0</v>
      </c>
      <c r="X89" s="16"/>
      <c r="Y89" s="26">
        <f t="shared" si="0"/>
        <v>0</v>
      </c>
      <c r="Z89" s="17"/>
      <c r="AA89" s="107"/>
    </row>
    <row r="90" spans="1:27" ht="15">
      <c r="A90" s="16"/>
      <c r="B90" s="16"/>
      <c r="C90" s="47">
        <v>4430</v>
      </c>
      <c r="D90" s="16" t="s">
        <v>90</v>
      </c>
      <c r="E90" s="53"/>
      <c r="F90" s="16"/>
      <c r="G90" s="16"/>
      <c r="H90" s="56"/>
      <c r="I90" s="16"/>
      <c r="J90" s="56"/>
      <c r="K90" s="22">
        <v>0</v>
      </c>
      <c r="L90" s="22">
        <v>1745</v>
      </c>
      <c r="M90" s="22">
        <f>K90+L90</f>
        <v>1745</v>
      </c>
      <c r="N90" s="56"/>
      <c r="O90" s="22">
        <v>1988</v>
      </c>
      <c r="P90" s="26"/>
      <c r="Q90" s="22">
        <f t="shared" si="12"/>
        <v>1988</v>
      </c>
      <c r="R90" s="26"/>
      <c r="S90" s="22">
        <f t="shared" si="13"/>
        <v>1988</v>
      </c>
      <c r="T90" s="26">
        <v>1512</v>
      </c>
      <c r="U90" s="22">
        <f t="shared" si="14"/>
        <v>3500</v>
      </c>
      <c r="V90" s="26">
        <v>2000</v>
      </c>
      <c r="W90" s="22">
        <f t="shared" si="15"/>
        <v>5500</v>
      </c>
      <c r="X90" s="22">
        <v>-1000</v>
      </c>
      <c r="Y90" s="26">
        <f t="shared" si="0"/>
        <v>4500</v>
      </c>
      <c r="Z90" s="17"/>
      <c r="AA90" s="107">
        <v>3550</v>
      </c>
    </row>
    <row r="91" spans="1:27" ht="15">
      <c r="A91" s="16"/>
      <c r="B91" s="16"/>
      <c r="C91" s="47">
        <v>4480</v>
      </c>
      <c r="D91" s="16" t="s">
        <v>79</v>
      </c>
      <c r="E91" s="53"/>
      <c r="F91" s="16"/>
      <c r="G91" s="16"/>
      <c r="H91" s="56"/>
      <c r="I91" s="16"/>
      <c r="J91" s="56"/>
      <c r="K91" s="22"/>
      <c r="L91" s="22"/>
      <c r="M91" s="22"/>
      <c r="N91" s="56"/>
      <c r="O91" s="22"/>
      <c r="P91" s="26"/>
      <c r="Q91" s="22"/>
      <c r="R91" s="26"/>
      <c r="S91" s="22"/>
      <c r="T91" s="26"/>
      <c r="U91" s="22"/>
      <c r="V91" s="26"/>
      <c r="W91" s="22"/>
      <c r="X91" s="22"/>
      <c r="Y91" s="26"/>
      <c r="Z91" s="17"/>
      <c r="AA91" s="107">
        <v>1000</v>
      </c>
    </row>
    <row r="92" spans="1:27" ht="15">
      <c r="A92" s="16"/>
      <c r="B92" s="16"/>
      <c r="C92" s="47">
        <v>4510</v>
      </c>
      <c r="D92" s="16" t="s">
        <v>91</v>
      </c>
      <c r="E92" s="53"/>
      <c r="F92" s="16"/>
      <c r="G92" s="16"/>
      <c r="H92" s="56"/>
      <c r="I92" s="16"/>
      <c r="J92" s="56"/>
      <c r="K92" s="22"/>
      <c r="L92" s="22"/>
      <c r="M92" s="22"/>
      <c r="N92" s="56"/>
      <c r="O92" s="22">
        <v>299</v>
      </c>
      <c r="P92" s="26"/>
      <c r="Q92" s="22">
        <f t="shared" si="12"/>
        <v>299</v>
      </c>
      <c r="R92" s="26"/>
      <c r="S92" s="22">
        <f t="shared" si="13"/>
        <v>299</v>
      </c>
      <c r="T92" s="26">
        <v>-9</v>
      </c>
      <c r="U92" s="22">
        <f t="shared" si="14"/>
        <v>290</v>
      </c>
      <c r="V92" s="26"/>
      <c r="W92" s="22">
        <f t="shared" si="15"/>
        <v>290</v>
      </c>
      <c r="X92" s="16"/>
      <c r="Y92" s="26">
        <f t="shared" si="0"/>
        <v>290</v>
      </c>
      <c r="Z92" s="17"/>
      <c r="AA92" s="107">
        <v>290</v>
      </c>
    </row>
    <row r="93" spans="1:27" ht="15">
      <c r="A93" s="16"/>
      <c r="B93" s="16"/>
      <c r="C93" s="47">
        <v>4750</v>
      </c>
      <c r="D93" s="16" t="s">
        <v>77</v>
      </c>
      <c r="E93" s="53"/>
      <c r="F93" s="16"/>
      <c r="G93" s="16"/>
      <c r="H93" s="56"/>
      <c r="I93" s="16"/>
      <c r="J93" s="56"/>
      <c r="K93" s="22"/>
      <c r="L93" s="22"/>
      <c r="M93" s="22"/>
      <c r="N93" s="56"/>
      <c r="O93" s="22"/>
      <c r="P93" s="26"/>
      <c r="Q93" s="22"/>
      <c r="R93" s="26"/>
      <c r="S93" s="22"/>
      <c r="T93" s="26"/>
      <c r="U93" s="22"/>
      <c r="V93" s="26"/>
      <c r="W93" s="22"/>
      <c r="X93" s="16"/>
      <c r="Y93" s="26"/>
      <c r="Z93" s="17"/>
      <c r="AA93" s="107">
        <v>8000</v>
      </c>
    </row>
    <row r="94" spans="1:27" ht="15">
      <c r="A94" s="50"/>
      <c r="B94" s="50"/>
      <c r="C94" s="49">
        <v>6050</v>
      </c>
      <c r="D94" s="50" t="s">
        <v>92</v>
      </c>
      <c r="E94" s="55">
        <v>300000</v>
      </c>
      <c r="F94" s="27">
        <v>331000</v>
      </c>
      <c r="G94" s="27">
        <f>E94+F94</f>
        <v>631000</v>
      </c>
      <c r="H94" s="56"/>
      <c r="I94" s="27">
        <f>G94+H94</f>
        <v>631000</v>
      </c>
      <c r="J94" s="56"/>
      <c r="K94" s="22">
        <f>I94+J94</f>
        <v>631000</v>
      </c>
      <c r="L94" s="22"/>
      <c r="M94" s="22">
        <f>K94+L94</f>
        <v>631000</v>
      </c>
      <c r="N94" s="56"/>
      <c r="O94" s="22">
        <v>900000</v>
      </c>
      <c r="P94" s="26"/>
      <c r="Q94" s="27">
        <f t="shared" si="12"/>
        <v>900000</v>
      </c>
      <c r="R94" s="26"/>
      <c r="S94" s="27">
        <f t="shared" si="13"/>
        <v>900000</v>
      </c>
      <c r="T94" s="26"/>
      <c r="U94" s="27">
        <f t="shared" si="14"/>
        <v>900000</v>
      </c>
      <c r="V94" s="26"/>
      <c r="W94" s="27">
        <f t="shared" si="15"/>
        <v>900000</v>
      </c>
      <c r="X94" s="16"/>
      <c r="Y94" s="26">
        <f>W94+X94</f>
        <v>900000</v>
      </c>
      <c r="Z94" s="17"/>
      <c r="AA94" s="108">
        <v>295000</v>
      </c>
    </row>
    <row r="95" spans="1:27" ht="15.75">
      <c r="A95" s="122"/>
      <c r="B95" s="123"/>
      <c r="C95" s="123"/>
      <c r="D95" s="124"/>
      <c r="E95" s="30">
        <f aca="true" t="shared" si="16" ref="E95:M95">SUM(E63:E94)</f>
        <v>1780964</v>
      </c>
      <c r="F95" s="30">
        <f t="shared" si="16"/>
        <v>251284</v>
      </c>
      <c r="G95" s="30">
        <f t="shared" si="16"/>
        <v>2032248</v>
      </c>
      <c r="H95" s="30">
        <f t="shared" si="16"/>
        <v>0</v>
      </c>
      <c r="I95" s="30">
        <f t="shared" si="16"/>
        <v>2032248</v>
      </c>
      <c r="J95" s="30">
        <f t="shared" si="16"/>
        <v>195959</v>
      </c>
      <c r="K95" s="31">
        <f t="shared" si="16"/>
        <v>2228207</v>
      </c>
      <c r="L95" s="31">
        <f t="shared" si="16"/>
        <v>-27243</v>
      </c>
      <c r="M95" s="31">
        <f t="shared" si="16"/>
        <v>2200964</v>
      </c>
      <c r="N95" s="29"/>
      <c r="O95" s="31">
        <f>SUM(O63:O94)</f>
        <v>2670927</v>
      </c>
      <c r="P95" s="31">
        <f>SUM(P63:P94)</f>
        <v>278588</v>
      </c>
      <c r="Q95" s="28">
        <f>SUM(Q63:Q94)</f>
        <v>2949515</v>
      </c>
      <c r="R95" s="31"/>
      <c r="S95" s="28">
        <f aca="true" t="shared" si="17" ref="S95:X95">SUM(S63:S94)</f>
        <v>2949515</v>
      </c>
      <c r="T95" s="31">
        <f t="shared" si="17"/>
        <v>29859</v>
      </c>
      <c r="U95" s="28">
        <f t="shared" si="17"/>
        <v>2979374</v>
      </c>
      <c r="V95" s="31">
        <f t="shared" si="17"/>
        <v>0</v>
      </c>
      <c r="W95" s="28">
        <f t="shared" si="17"/>
        <v>2979374</v>
      </c>
      <c r="X95" s="82">
        <f t="shared" si="17"/>
        <v>17914</v>
      </c>
      <c r="Y95" s="91">
        <f>W95+X95</f>
        <v>2997288</v>
      </c>
      <c r="Z95" s="101"/>
      <c r="AA95" s="109">
        <f>SUM(AA64:AA94)</f>
        <v>2749041</v>
      </c>
    </row>
    <row r="96" spans="1:27" ht="15">
      <c r="A96" s="47">
        <v>754</v>
      </c>
      <c r="B96" s="47">
        <v>75414</v>
      </c>
      <c r="C96" s="47">
        <v>4300</v>
      </c>
      <c r="D96" s="56" t="s">
        <v>22</v>
      </c>
      <c r="E96" s="59"/>
      <c r="F96" s="59"/>
      <c r="G96" s="59"/>
      <c r="H96" s="56"/>
      <c r="I96" s="59"/>
      <c r="J96" s="56"/>
      <c r="K96" s="59"/>
      <c r="L96" s="59"/>
      <c r="M96" s="59"/>
      <c r="N96" s="56"/>
      <c r="O96" s="22">
        <v>400</v>
      </c>
      <c r="P96" s="22"/>
      <c r="Q96" s="22">
        <f>O96+P96</f>
        <v>400</v>
      </c>
      <c r="R96" s="22"/>
      <c r="S96" s="22">
        <f>Q96+R96</f>
        <v>400</v>
      </c>
      <c r="T96" s="22"/>
      <c r="U96" s="22">
        <f>S96+T96</f>
        <v>400</v>
      </c>
      <c r="V96" s="22"/>
      <c r="W96" s="22">
        <v>400</v>
      </c>
      <c r="X96" s="16"/>
      <c r="Y96" s="26">
        <f>W96+X96</f>
        <v>400</v>
      </c>
      <c r="Z96" s="16"/>
      <c r="AA96" s="22">
        <v>400</v>
      </c>
    </row>
    <row r="97" spans="1:27" ht="15">
      <c r="A97" s="50"/>
      <c r="B97" s="50"/>
      <c r="C97" s="49"/>
      <c r="D97" s="56"/>
      <c r="E97" s="59"/>
      <c r="F97" s="59"/>
      <c r="G97" s="59"/>
      <c r="H97" s="56"/>
      <c r="I97" s="59"/>
      <c r="J97" s="56"/>
      <c r="K97" s="59"/>
      <c r="L97" s="59"/>
      <c r="M97" s="59"/>
      <c r="N97" s="56"/>
      <c r="O97" s="27"/>
      <c r="P97" s="27"/>
      <c r="Q97" s="27"/>
      <c r="R97" s="27"/>
      <c r="S97" s="27"/>
      <c r="T97" s="27"/>
      <c r="U97" s="27"/>
      <c r="V97" s="27"/>
      <c r="W97" s="27"/>
      <c r="X97" s="16"/>
      <c r="Y97" s="26"/>
      <c r="Z97" s="16"/>
      <c r="AA97" s="22"/>
    </row>
    <row r="98" spans="1:27" ht="15.75">
      <c r="A98" s="125"/>
      <c r="B98" s="120"/>
      <c r="C98" s="120"/>
      <c r="D98" s="120"/>
      <c r="E98" s="66"/>
      <c r="F98" s="66"/>
      <c r="G98" s="66"/>
      <c r="H98" s="67"/>
      <c r="I98" s="66"/>
      <c r="J98" s="67"/>
      <c r="K98" s="66"/>
      <c r="L98" s="66"/>
      <c r="M98" s="66"/>
      <c r="N98" s="67"/>
      <c r="O98" s="31">
        <f>O96</f>
        <v>400</v>
      </c>
      <c r="P98" s="31">
        <f>P96</f>
        <v>0</v>
      </c>
      <c r="Q98" s="31">
        <f>Q96</f>
        <v>400</v>
      </c>
      <c r="R98" s="31"/>
      <c r="S98" s="31">
        <f>S96</f>
        <v>400</v>
      </c>
      <c r="T98" s="31"/>
      <c r="U98" s="31">
        <f>U96</f>
        <v>400</v>
      </c>
      <c r="V98" s="31"/>
      <c r="W98" s="31">
        <f>W96</f>
        <v>400</v>
      </c>
      <c r="X98" s="83"/>
      <c r="Y98" s="91">
        <f>W98+X98</f>
        <v>400</v>
      </c>
      <c r="Z98" s="43"/>
      <c r="AA98" s="37">
        <f>SUM(AA96:AA97)</f>
        <v>400</v>
      </c>
    </row>
    <row r="99" spans="1:27" ht="15.75">
      <c r="A99" s="130" t="s">
        <v>35</v>
      </c>
      <c r="B99" s="130"/>
      <c r="C99" s="130"/>
      <c r="D99" s="130"/>
      <c r="E99" s="36" t="e">
        <f>E95+#REF!</f>
        <v>#REF!</v>
      </c>
      <c r="F99" s="36" t="e">
        <f>F95+#REF!</f>
        <v>#REF!</v>
      </c>
      <c r="G99" s="36" t="e">
        <f>E99+F99</f>
        <v>#REF!</v>
      </c>
      <c r="H99" s="68"/>
      <c r="I99" s="28" t="e">
        <f>I95+#REF!</f>
        <v>#REF!</v>
      </c>
      <c r="J99" s="69" t="e">
        <f>J95+#REF!</f>
        <v>#REF!</v>
      </c>
      <c r="K99" s="28" t="e">
        <f>K95+#REF!</f>
        <v>#REF!</v>
      </c>
      <c r="L99" s="28" t="e">
        <f>L95+#REF!</f>
        <v>#REF!</v>
      </c>
      <c r="M99" s="28" t="e">
        <f>M95+#REF!</f>
        <v>#REF!</v>
      </c>
      <c r="N99" s="70"/>
      <c r="O99" s="28">
        <f>O95+O98</f>
        <v>2671327</v>
      </c>
      <c r="P99" s="28">
        <f>P95+P98</f>
        <v>278588</v>
      </c>
      <c r="Q99" s="28">
        <f>Q95+Q98</f>
        <v>2949915</v>
      </c>
      <c r="R99" s="28"/>
      <c r="S99" s="28">
        <f aca="true" t="shared" si="18" ref="S99:Y99">S95+S98</f>
        <v>2949915</v>
      </c>
      <c r="T99" s="28">
        <f t="shared" si="18"/>
        <v>29859</v>
      </c>
      <c r="U99" s="28">
        <f t="shared" si="18"/>
        <v>2979774</v>
      </c>
      <c r="V99" s="28">
        <f t="shared" si="18"/>
        <v>0</v>
      </c>
      <c r="W99" s="69">
        <f t="shared" si="18"/>
        <v>2979774</v>
      </c>
      <c r="X99" s="31">
        <f t="shared" si="18"/>
        <v>17914</v>
      </c>
      <c r="Y99" s="30">
        <f t="shared" si="18"/>
        <v>2997688</v>
      </c>
      <c r="Z99" s="83"/>
      <c r="AA99" s="31">
        <f>AA95+AA98</f>
        <v>2749441</v>
      </c>
    </row>
    <row r="100" spans="1:27" ht="15.75">
      <c r="A100" s="42"/>
      <c r="B100" s="41"/>
      <c r="C100" s="71"/>
      <c r="D100" s="72"/>
      <c r="E100" s="73"/>
      <c r="F100" s="37"/>
      <c r="G100" s="73"/>
      <c r="H100" s="64"/>
      <c r="I100" s="46"/>
      <c r="J100" s="64"/>
      <c r="K100" s="46"/>
      <c r="L100" s="46"/>
      <c r="M100" s="46"/>
      <c r="N100" s="56"/>
      <c r="O100" s="46"/>
      <c r="P100" s="46"/>
      <c r="Q100" s="46"/>
      <c r="R100" s="46"/>
      <c r="S100" s="46"/>
      <c r="T100" s="46"/>
      <c r="U100" s="46"/>
      <c r="V100" s="46"/>
      <c r="W100" s="46"/>
      <c r="X100" s="16"/>
      <c r="Y100" s="26"/>
      <c r="Z100" s="16"/>
      <c r="AA100" s="22"/>
    </row>
    <row r="101" spans="1:27" ht="15">
      <c r="A101" s="48">
        <v>851</v>
      </c>
      <c r="B101" s="47">
        <v>85156</v>
      </c>
      <c r="C101" s="74">
        <v>4130</v>
      </c>
      <c r="D101" s="16" t="s">
        <v>36</v>
      </c>
      <c r="E101" s="55">
        <v>0</v>
      </c>
      <c r="F101" s="27">
        <v>514000</v>
      </c>
      <c r="G101" s="62">
        <v>514000</v>
      </c>
      <c r="H101" s="56"/>
      <c r="I101" s="22">
        <f>G101+H101</f>
        <v>514000</v>
      </c>
      <c r="J101" s="59">
        <v>146600</v>
      </c>
      <c r="K101" s="22">
        <f>I101+J101</f>
        <v>660600</v>
      </c>
      <c r="L101" s="22"/>
      <c r="M101" s="22">
        <f>K101+L101</f>
        <v>660600</v>
      </c>
      <c r="N101" s="56"/>
      <c r="O101" s="22">
        <v>481000</v>
      </c>
      <c r="P101" s="22"/>
      <c r="Q101" s="22">
        <f>O101+P101</f>
        <v>481000</v>
      </c>
      <c r="R101" s="22">
        <v>32733</v>
      </c>
      <c r="S101" s="22">
        <f>Q101+R101</f>
        <v>513733</v>
      </c>
      <c r="T101" s="22"/>
      <c r="U101" s="22">
        <f>S101+T101</f>
        <v>513733</v>
      </c>
      <c r="V101" s="22"/>
      <c r="W101" s="22">
        <f>U101+V101</f>
        <v>513733</v>
      </c>
      <c r="X101" s="16"/>
      <c r="Y101" s="26">
        <f>W101+X101</f>
        <v>513733</v>
      </c>
      <c r="Z101" s="16"/>
      <c r="AA101" s="22">
        <v>528000</v>
      </c>
    </row>
    <row r="102" spans="1:27" ht="15">
      <c r="A102" s="33"/>
      <c r="B102" s="49"/>
      <c r="C102" s="75"/>
      <c r="D102" s="50"/>
      <c r="E102" s="55"/>
      <c r="F102" s="27"/>
      <c r="G102" s="59"/>
      <c r="H102" s="56"/>
      <c r="I102" s="22"/>
      <c r="J102" s="59"/>
      <c r="K102" s="22"/>
      <c r="L102" s="22"/>
      <c r="M102" s="26"/>
      <c r="N102" s="56"/>
      <c r="O102" s="22"/>
      <c r="P102" s="22"/>
      <c r="Q102" s="22"/>
      <c r="R102" s="22"/>
      <c r="S102" s="22"/>
      <c r="T102" s="22"/>
      <c r="U102" s="22"/>
      <c r="V102" s="22"/>
      <c r="W102" s="22"/>
      <c r="X102" s="16"/>
      <c r="Y102" s="26"/>
      <c r="Z102" s="16"/>
      <c r="AA102" s="22"/>
    </row>
    <row r="103" spans="1:27" ht="15.75">
      <c r="A103" s="131" t="s">
        <v>37</v>
      </c>
      <c r="B103" s="132"/>
      <c r="C103" s="133"/>
      <c r="D103" s="134"/>
      <c r="E103" s="36" t="e">
        <f>#REF!</f>
        <v>#REF!</v>
      </c>
      <c r="F103" s="32" t="e">
        <f>#REF!+#REF!</f>
        <v>#REF!</v>
      </c>
      <c r="G103" s="36" t="e">
        <f>E103+F103</f>
        <v>#REF!</v>
      </c>
      <c r="H103" s="39"/>
      <c r="I103" s="37" t="e">
        <f>#REF!+#REF!</f>
        <v>#REF!</v>
      </c>
      <c r="J103" s="40" t="e">
        <f>#REF!+#REF!</f>
        <v>#REF!</v>
      </c>
      <c r="K103" s="37" t="e">
        <f>#REF!+#REF!</f>
        <v>#REF!</v>
      </c>
      <c r="L103" s="37"/>
      <c r="M103" s="40" t="e">
        <f>#REF!+#REF!</f>
        <v>#REF!</v>
      </c>
      <c r="N103" s="39"/>
      <c r="O103" s="37">
        <f>O101</f>
        <v>481000</v>
      </c>
      <c r="P103" s="37"/>
      <c r="Q103" s="37">
        <f aca="true" t="shared" si="19" ref="Q103:W103">Q101</f>
        <v>481000</v>
      </c>
      <c r="R103" s="37">
        <f t="shared" si="19"/>
        <v>32733</v>
      </c>
      <c r="S103" s="37">
        <f t="shared" si="19"/>
        <v>513733</v>
      </c>
      <c r="T103" s="37">
        <f t="shared" si="19"/>
        <v>0</v>
      </c>
      <c r="U103" s="37">
        <f t="shared" si="19"/>
        <v>513733</v>
      </c>
      <c r="V103" s="37">
        <f t="shared" si="19"/>
        <v>0</v>
      </c>
      <c r="W103" s="40">
        <f t="shared" si="19"/>
        <v>513733</v>
      </c>
      <c r="X103" s="83"/>
      <c r="Y103" s="91">
        <f>W103+X103</f>
        <v>513733</v>
      </c>
      <c r="Z103" s="83"/>
      <c r="AA103" s="37">
        <f>SUM(AA100:AA102)</f>
        <v>528000</v>
      </c>
    </row>
    <row r="104" spans="1:27" ht="15.75">
      <c r="A104" s="110"/>
      <c r="B104" s="76"/>
      <c r="C104" s="76"/>
      <c r="D104" s="76"/>
      <c r="E104" s="79"/>
      <c r="F104" s="79"/>
      <c r="G104" s="40"/>
      <c r="H104" s="78"/>
      <c r="I104" s="37"/>
      <c r="J104" s="79"/>
      <c r="K104" s="37"/>
      <c r="L104" s="37"/>
      <c r="M104" s="40"/>
      <c r="N104" s="78"/>
      <c r="O104" s="37"/>
      <c r="P104" s="37"/>
      <c r="Q104" s="37"/>
      <c r="R104" s="37"/>
      <c r="S104" s="37"/>
      <c r="T104" s="37"/>
      <c r="U104" s="37"/>
      <c r="V104" s="37"/>
      <c r="W104" s="37"/>
      <c r="X104" s="16"/>
      <c r="Y104" s="92"/>
      <c r="Z104" s="17"/>
      <c r="AA104" s="46"/>
    </row>
    <row r="105" spans="1:27" ht="15">
      <c r="A105" s="86">
        <v>852</v>
      </c>
      <c r="B105" s="86">
        <v>85203</v>
      </c>
      <c r="C105" s="86">
        <v>2820</v>
      </c>
      <c r="D105" s="96" t="s">
        <v>97</v>
      </c>
      <c r="E105" s="93"/>
      <c r="F105" s="93"/>
      <c r="G105" s="94"/>
      <c r="H105" s="95"/>
      <c r="I105" s="87"/>
      <c r="J105" s="93"/>
      <c r="K105" s="87"/>
      <c r="L105" s="87"/>
      <c r="M105" s="94"/>
      <c r="N105" s="95"/>
      <c r="O105" s="87"/>
      <c r="P105" s="87"/>
      <c r="Q105" s="87"/>
      <c r="R105" s="87"/>
      <c r="S105" s="87"/>
      <c r="T105" s="87"/>
      <c r="U105" s="87"/>
      <c r="V105" s="87"/>
      <c r="W105" s="87">
        <v>0</v>
      </c>
      <c r="X105" s="87">
        <v>220000</v>
      </c>
      <c r="Y105" s="94">
        <v>220000</v>
      </c>
      <c r="Z105" s="17"/>
      <c r="AA105" s="22">
        <v>258000</v>
      </c>
    </row>
    <row r="106" spans="1:27" ht="15.75">
      <c r="A106" s="11"/>
      <c r="B106" s="11"/>
      <c r="C106" s="11"/>
      <c r="D106" s="16" t="s">
        <v>98</v>
      </c>
      <c r="E106" s="77"/>
      <c r="F106" s="77"/>
      <c r="G106" s="36"/>
      <c r="H106" s="35"/>
      <c r="I106" s="32"/>
      <c r="J106" s="77"/>
      <c r="K106" s="32"/>
      <c r="L106" s="32"/>
      <c r="M106" s="36"/>
      <c r="N106" s="35"/>
      <c r="O106" s="32"/>
      <c r="P106" s="32"/>
      <c r="Q106" s="32"/>
      <c r="R106" s="32"/>
      <c r="S106" s="32"/>
      <c r="T106" s="32"/>
      <c r="U106" s="32"/>
      <c r="V106" s="32"/>
      <c r="W106" s="36"/>
      <c r="X106" s="22"/>
      <c r="Y106" s="92"/>
      <c r="Z106" s="17"/>
      <c r="AA106" s="22"/>
    </row>
    <row r="107" spans="1:27" ht="15.75">
      <c r="A107" s="88"/>
      <c r="B107" s="88"/>
      <c r="C107" s="88"/>
      <c r="D107" s="50" t="s">
        <v>99</v>
      </c>
      <c r="E107" s="77"/>
      <c r="F107" s="77"/>
      <c r="G107" s="36"/>
      <c r="H107" s="35"/>
      <c r="I107" s="32"/>
      <c r="J107" s="77"/>
      <c r="K107" s="32"/>
      <c r="L107" s="32"/>
      <c r="M107" s="36"/>
      <c r="N107" s="35"/>
      <c r="O107" s="32"/>
      <c r="P107" s="32"/>
      <c r="Q107" s="32"/>
      <c r="R107" s="32"/>
      <c r="S107" s="32"/>
      <c r="T107" s="32"/>
      <c r="U107" s="32"/>
      <c r="V107" s="32"/>
      <c r="W107" s="36"/>
      <c r="X107" s="26"/>
      <c r="Y107" s="92"/>
      <c r="Z107" s="17"/>
      <c r="AA107" s="27"/>
    </row>
    <row r="108" spans="1:27" ht="15.75">
      <c r="A108" s="135" t="s">
        <v>39</v>
      </c>
      <c r="B108" s="112"/>
      <c r="C108" s="112"/>
      <c r="D108" s="113"/>
      <c r="E108" s="80"/>
      <c r="F108" s="67"/>
      <c r="G108" s="80"/>
      <c r="H108" s="67"/>
      <c r="I108" s="80"/>
      <c r="J108" s="67"/>
      <c r="K108" s="80"/>
      <c r="L108" s="80"/>
      <c r="M108" s="80"/>
      <c r="N108" s="67"/>
      <c r="O108" s="31" t="e">
        <f>#REF!</f>
        <v>#REF!</v>
      </c>
      <c r="P108" s="31"/>
      <c r="Q108" s="31" t="e">
        <f>#REF!</f>
        <v>#REF!</v>
      </c>
      <c r="R108" s="31"/>
      <c r="S108" s="31" t="e">
        <f>#REF!</f>
        <v>#REF!</v>
      </c>
      <c r="T108" s="31" t="e">
        <f>#REF!</f>
        <v>#REF!</v>
      </c>
      <c r="U108" s="31" t="e">
        <f>#REF!</f>
        <v>#REF!</v>
      </c>
      <c r="V108" s="31" t="e">
        <f>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  <c r="Z108" s="83"/>
      <c r="AA108" s="28">
        <f>SUM(AA104:AA106)</f>
        <v>258000</v>
      </c>
    </row>
    <row r="109" spans="1:27" ht="15" hidden="1">
      <c r="A109" s="47"/>
      <c r="B109" s="16"/>
      <c r="C109" s="47">
        <v>3110</v>
      </c>
      <c r="D109" s="16" t="s">
        <v>38</v>
      </c>
      <c r="E109" s="62">
        <v>33000</v>
      </c>
      <c r="F109" s="59">
        <v>-33000</v>
      </c>
      <c r="G109" s="22">
        <f>E109:E109+F109</f>
        <v>0</v>
      </c>
      <c r="H109" s="56"/>
      <c r="I109" s="22">
        <f>G109+H109</f>
        <v>0</v>
      </c>
      <c r="J109" s="56"/>
      <c r="K109" s="22">
        <f aca="true" t="shared" si="20" ref="K109:K119">I109+J109</f>
        <v>0</v>
      </c>
      <c r="L109" s="22"/>
      <c r="M109" s="22">
        <f aca="true" t="shared" si="21" ref="M109:M119">K109+L109</f>
        <v>0</v>
      </c>
      <c r="N109" s="56"/>
      <c r="O109" s="22"/>
      <c r="P109" s="22"/>
      <c r="Q109" s="22"/>
      <c r="R109" s="22"/>
      <c r="S109" s="22"/>
      <c r="T109" s="22"/>
      <c r="U109" s="22"/>
      <c r="V109" s="22"/>
      <c r="W109" s="22"/>
      <c r="X109" s="16"/>
      <c r="Y109" s="26">
        <f aca="true" t="shared" si="22" ref="Y109:Y117">W109+X109</f>
        <v>0</v>
      </c>
      <c r="Z109" s="16"/>
      <c r="AA109" s="103">
        <f>Y109+Z109</f>
        <v>0</v>
      </c>
    </row>
    <row r="110" spans="1:27" ht="15">
      <c r="A110" s="47">
        <v>853</v>
      </c>
      <c r="B110" s="48">
        <v>85321</v>
      </c>
      <c r="C110" s="41">
        <v>4010</v>
      </c>
      <c r="D110" s="104" t="s">
        <v>25</v>
      </c>
      <c r="E110" s="62">
        <v>0</v>
      </c>
      <c r="F110" s="59">
        <v>23000</v>
      </c>
      <c r="G110" s="22">
        <f>E109:E110+F110</f>
        <v>23000</v>
      </c>
      <c r="H110" s="56"/>
      <c r="I110" s="22">
        <f>G110+H110</f>
        <v>23000</v>
      </c>
      <c r="J110" s="59">
        <v>7700</v>
      </c>
      <c r="K110" s="22">
        <f t="shared" si="20"/>
        <v>30700</v>
      </c>
      <c r="L110" s="22"/>
      <c r="M110" s="22">
        <f t="shared" si="21"/>
        <v>30700</v>
      </c>
      <c r="N110" s="56"/>
      <c r="O110" s="22">
        <v>63936</v>
      </c>
      <c r="P110" s="22"/>
      <c r="Q110" s="22">
        <f>O110+P110</f>
        <v>63936</v>
      </c>
      <c r="R110" s="22"/>
      <c r="S110" s="22">
        <f>Q110+R110</f>
        <v>63936</v>
      </c>
      <c r="T110" s="22"/>
      <c r="U110" s="22">
        <f>S110+T110</f>
        <v>63936</v>
      </c>
      <c r="V110" s="22"/>
      <c r="W110" s="22">
        <f>U110+V110</f>
        <v>63936</v>
      </c>
      <c r="X110" s="16"/>
      <c r="Y110" s="26">
        <f t="shared" si="22"/>
        <v>63936</v>
      </c>
      <c r="Z110" s="17">
        <v>221</v>
      </c>
      <c r="AA110" s="46">
        <v>49870</v>
      </c>
    </row>
    <row r="111" spans="1:27" ht="15">
      <c r="A111" s="47"/>
      <c r="B111" s="48"/>
      <c r="C111" s="47">
        <v>4040</v>
      </c>
      <c r="D111" s="53" t="s">
        <v>40</v>
      </c>
      <c r="E111" s="62"/>
      <c r="F111" s="59"/>
      <c r="G111" s="22"/>
      <c r="H111" s="56"/>
      <c r="I111" s="22"/>
      <c r="J111" s="59"/>
      <c r="K111" s="22"/>
      <c r="L111" s="22"/>
      <c r="M111" s="22"/>
      <c r="N111" s="56"/>
      <c r="O111" s="22">
        <v>7944</v>
      </c>
      <c r="P111" s="22"/>
      <c r="Q111" s="22">
        <f aca="true" t="shared" si="23" ref="Q111:Q119">O111+P111</f>
        <v>7944</v>
      </c>
      <c r="R111" s="22"/>
      <c r="S111" s="22">
        <f aca="true" t="shared" si="24" ref="S111:S119">Q111+R111</f>
        <v>7944</v>
      </c>
      <c r="T111" s="22"/>
      <c r="U111" s="22">
        <f aca="true" t="shared" si="25" ref="U111:U119">S111+T111</f>
        <v>7944</v>
      </c>
      <c r="V111" s="22"/>
      <c r="W111" s="22">
        <f aca="true" t="shared" si="26" ref="W111:W119">U111+V111</f>
        <v>7944</v>
      </c>
      <c r="X111" s="16"/>
      <c r="Y111" s="26">
        <f t="shared" si="22"/>
        <v>7944</v>
      </c>
      <c r="Z111" s="17">
        <v>-221</v>
      </c>
      <c r="AA111" s="22">
        <v>3027</v>
      </c>
    </row>
    <row r="112" spans="1:27" ht="15">
      <c r="A112" s="47"/>
      <c r="B112" s="48"/>
      <c r="C112" s="47">
        <v>4110</v>
      </c>
      <c r="D112" s="53" t="s">
        <v>70</v>
      </c>
      <c r="E112" s="62">
        <v>0</v>
      </c>
      <c r="F112" s="59">
        <v>4100</v>
      </c>
      <c r="G112" s="22">
        <f>E110:E112+F112</f>
        <v>4100</v>
      </c>
      <c r="H112" s="56"/>
      <c r="I112" s="22">
        <f>G112+H112</f>
        <v>4100</v>
      </c>
      <c r="J112" s="59">
        <v>1430</v>
      </c>
      <c r="K112" s="22">
        <f t="shared" si="20"/>
        <v>5530</v>
      </c>
      <c r="L112" s="22"/>
      <c r="M112" s="22">
        <f t="shared" si="21"/>
        <v>5530</v>
      </c>
      <c r="N112" s="56"/>
      <c r="O112" s="22">
        <v>12745</v>
      </c>
      <c r="P112" s="22"/>
      <c r="Q112" s="22">
        <f t="shared" si="23"/>
        <v>12745</v>
      </c>
      <c r="R112" s="22"/>
      <c r="S112" s="22">
        <f t="shared" si="24"/>
        <v>12745</v>
      </c>
      <c r="T112" s="22"/>
      <c r="U112" s="22">
        <f t="shared" si="25"/>
        <v>12745</v>
      </c>
      <c r="V112" s="22"/>
      <c r="W112" s="22">
        <f t="shared" si="26"/>
        <v>12745</v>
      </c>
      <c r="X112" s="16"/>
      <c r="Y112" s="26">
        <f t="shared" si="22"/>
        <v>12745</v>
      </c>
      <c r="Z112" s="17"/>
      <c r="AA112" s="22">
        <v>8700</v>
      </c>
    </row>
    <row r="113" spans="1:27" ht="15">
      <c r="A113" s="47"/>
      <c r="B113" s="48"/>
      <c r="C113" s="47">
        <v>4120</v>
      </c>
      <c r="D113" s="53" t="s">
        <v>71</v>
      </c>
      <c r="E113" s="62">
        <v>0</v>
      </c>
      <c r="F113" s="56">
        <v>600</v>
      </c>
      <c r="G113" s="22">
        <f>E112:E113+F113</f>
        <v>600</v>
      </c>
      <c r="H113" s="56"/>
      <c r="I113" s="22">
        <f>G113+H113</f>
        <v>600</v>
      </c>
      <c r="J113" s="56">
        <v>196</v>
      </c>
      <c r="K113" s="22">
        <f t="shared" si="20"/>
        <v>796</v>
      </c>
      <c r="L113" s="22"/>
      <c r="M113" s="22">
        <f t="shared" si="21"/>
        <v>796</v>
      </c>
      <c r="N113" s="56"/>
      <c r="O113" s="22">
        <v>1762</v>
      </c>
      <c r="P113" s="22"/>
      <c r="Q113" s="22">
        <f t="shared" si="23"/>
        <v>1762</v>
      </c>
      <c r="R113" s="22"/>
      <c r="S113" s="22">
        <f t="shared" si="24"/>
        <v>1762</v>
      </c>
      <c r="T113" s="22"/>
      <c r="U113" s="22">
        <f t="shared" si="25"/>
        <v>1762</v>
      </c>
      <c r="V113" s="22"/>
      <c r="W113" s="22">
        <f t="shared" si="26"/>
        <v>1762</v>
      </c>
      <c r="X113" s="16"/>
      <c r="Y113" s="26">
        <f t="shared" si="22"/>
        <v>1762</v>
      </c>
      <c r="Z113" s="17"/>
      <c r="AA113" s="22">
        <v>1223</v>
      </c>
    </row>
    <row r="114" spans="1:27" ht="15">
      <c r="A114" s="47"/>
      <c r="B114" s="48"/>
      <c r="C114" s="47">
        <v>4170</v>
      </c>
      <c r="D114" s="53" t="s">
        <v>55</v>
      </c>
      <c r="E114" s="62"/>
      <c r="F114" s="56"/>
      <c r="G114" s="22"/>
      <c r="H114" s="56"/>
      <c r="I114" s="22"/>
      <c r="J114" s="56"/>
      <c r="K114" s="22"/>
      <c r="L114" s="22"/>
      <c r="M114" s="22"/>
      <c r="N114" s="56"/>
      <c r="O114" s="22"/>
      <c r="P114" s="22">
        <v>2000</v>
      </c>
      <c r="Q114" s="22">
        <f t="shared" si="23"/>
        <v>2000</v>
      </c>
      <c r="R114" s="22"/>
      <c r="S114" s="22">
        <f t="shared" si="24"/>
        <v>2000</v>
      </c>
      <c r="T114" s="22"/>
      <c r="U114" s="22">
        <f t="shared" si="25"/>
        <v>2000</v>
      </c>
      <c r="V114" s="22"/>
      <c r="W114" s="22">
        <f t="shared" si="26"/>
        <v>2000</v>
      </c>
      <c r="X114" s="16"/>
      <c r="Y114" s="26">
        <f t="shared" si="22"/>
        <v>2000</v>
      </c>
      <c r="Z114" s="17"/>
      <c r="AA114" s="22">
        <v>30156</v>
      </c>
    </row>
    <row r="115" spans="1:27" ht="15">
      <c r="A115" s="47"/>
      <c r="B115" s="48"/>
      <c r="C115" s="47">
        <v>4210</v>
      </c>
      <c r="D115" s="53" t="s">
        <v>65</v>
      </c>
      <c r="E115" s="62">
        <v>0</v>
      </c>
      <c r="F115" s="59">
        <v>2000</v>
      </c>
      <c r="G115" s="22">
        <f>E113:E115+F115</f>
        <v>2000</v>
      </c>
      <c r="H115" s="56"/>
      <c r="I115" s="22">
        <f>G115+H115</f>
        <v>2000</v>
      </c>
      <c r="J115" s="59">
        <v>2374</v>
      </c>
      <c r="K115" s="22">
        <f t="shared" si="20"/>
        <v>4374</v>
      </c>
      <c r="L115" s="22"/>
      <c r="M115" s="22">
        <f t="shared" si="21"/>
        <v>4374</v>
      </c>
      <c r="N115" s="56"/>
      <c r="O115" s="22">
        <v>3584</v>
      </c>
      <c r="P115" s="22"/>
      <c r="Q115" s="22">
        <f t="shared" si="23"/>
        <v>3584</v>
      </c>
      <c r="R115" s="22"/>
      <c r="S115" s="22">
        <f t="shared" si="24"/>
        <v>3584</v>
      </c>
      <c r="T115" s="22"/>
      <c r="U115" s="22">
        <f t="shared" si="25"/>
        <v>3584</v>
      </c>
      <c r="V115" s="22"/>
      <c r="W115" s="22">
        <f t="shared" si="26"/>
        <v>3584</v>
      </c>
      <c r="X115" s="16"/>
      <c r="Y115" s="26">
        <f t="shared" si="22"/>
        <v>3584</v>
      </c>
      <c r="Z115" s="17"/>
      <c r="AA115" s="22">
        <v>1655</v>
      </c>
    </row>
    <row r="116" spans="1:27" ht="15">
      <c r="A116" s="47"/>
      <c r="B116" s="48"/>
      <c r="C116" s="47">
        <v>4260</v>
      </c>
      <c r="D116" s="53" t="s">
        <v>41</v>
      </c>
      <c r="E116" s="62"/>
      <c r="F116" s="59"/>
      <c r="G116" s="22"/>
      <c r="H116" s="56"/>
      <c r="I116" s="22"/>
      <c r="J116" s="59"/>
      <c r="K116" s="22"/>
      <c r="L116" s="22"/>
      <c r="M116" s="22"/>
      <c r="N116" s="56"/>
      <c r="O116" s="22">
        <v>8900</v>
      </c>
      <c r="P116" s="22"/>
      <c r="Q116" s="22">
        <f t="shared" si="23"/>
        <v>8900</v>
      </c>
      <c r="R116" s="22"/>
      <c r="S116" s="22">
        <f t="shared" si="24"/>
        <v>8900</v>
      </c>
      <c r="T116" s="22"/>
      <c r="U116" s="22">
        <f t="shared" si="25"/>
        <v>8900</v>
      </c>
      <c r="V116" s="22"/>
      <c r="W116" s="22">
        <f t="shared" si="26"/>
        <v>8900</v>
      </c>
      <c r="X116" s="16"/>
      <c r="Y116" s="26">
        <f t="shared" si="22"/>
        <v>8900</v>
      </c>
      <c r="Z116" s="17"/>
      <c r="AA116" s="22">
        <v>2897</v>
      </c>
    </row>
    <row r="117" spans="1:27" ht="15">
      <c r="A117" s="47"/>
      <c r="B117" s="48"/>
      <c r="C117" s="47">
        <v>4270</v>
      </c>
      <c r="D117" s="53" t="s">
        <v>50</v>
      </c>
      <c r="E117" s="62"/>
      <c r="F117" s="59"/>
      <c r="G117" s="22"/>
      <c r="H117" s="56"/>
      <c r="I117" s="22"/>
      <c r="J117" s="59"/>
      <c r="K117" s="22"/>
      <c r="L117" s="22"/>
      <c r="M117" s="22"/>
      <c r="N117" s="56"/>
      <c r="O117" s="22">
        <v>3000</v>
      </c>
      <c r="P117" s="22">
        <v>-2000</v>
      </c>
      <c r="Q117" s="22">
        <f t="shared" si="23"/>
        <v>1000</v>
      </c>
      <c r="R117" s="22"/>
      <c r="S117" s="22">
        <f t="shared" si="24"/>
        <v>1000</v>
      </c>
      <c r="T117" s="22"/>
      <c r="U117" s="22">
        <f t="shared" si="25"/>
        <v>1000</v>
      </c>
      <c r="V117" s="22">
        <v>2000</v>
      </c>
      <c r="W117" s="22">
        <f t="shared" si="26"/>
        <v>3000</v>
      </c>
      <c r="X117" s="16"/>
      <c r="Y117" s="26">
        <f t="shared" si="22"/>
        <v>3000</v>
      </c>
      <c r="Z117" s="17"/>
      <c r="AA117" s="22">
        <v>2069</v>
      </c>
    </row>
    <row r="118" spans="1:27" ht="15">
      <c r="A118" s="47"/>
      <c r="B118" s="48"/>
      <c r="C118" s="47">
        <v>4280</v>
      </c>
      <c r="D118" s="53" t="s">
        <v>32</v>
      </c>
      <c r="E118" s="62"/>
      <c r="F118" s="59"/>
      <c r="G118" s="22"/>
      <c r="H118" s="56"/>
      <c r="I118" s="22"/>
      <c r="J118" s="59"/>
      <c r="K118" s="22"/>
      <c r="L118" s="22"/>
      <c r="M118" s="22"/>
      <c r="N118" s="56"/>
      <c r="O118" s="22"/>
      <c r="P118" s="22"/>
      <c r="Q118" s="22"/>
      <c r="R118" s="22"/>
      <c r="S118" s="22"/>
      <c r="T118" s="22"/>
      <c r="U118" s="22"/>
      <c r="V118" s="22"/>
      <c r="W118" s="22"/>
      <c r="X118" s="16"/>
      <c r="Y118" s="26"/>
      <c r="Z118" s="17"/>
      <c r="AA118" s="22">
        <v>207</v>
      </c>
    </row>
    <row r="119" spans="1:27" ht="15">
      <c r="A119" s="47"/>
      <c r="B119" s="48"/>
      <c r="C119" s="47">
        <v>4300</v>
      </c>
      <c r="D119" s="53" t="s">
        <v>66</v>
      </c>
      <c r="E119" s="62">
        <v>0</v>
      </c>
      <c r="F119" s="59">
        <v>1000</v>
      </c>
      <c r="G119" s="22">
        <f>E115:E119+F119</f>
        <v>1000</v>
      </c>
      <c r="H119" s="56"/>
      <c r="I119" s="22">
        <f>G119+H119</f>
        <v>1000</v>
      </c>
      <c r="J119" s="59">
        <v>3000</v>
      </c>
      <c r="K119" s="22">
        <f t="shared" si="20"/>
        <v>4000</v>
      </c>
      <c r="L119" s="22"/>
      <c r="M119" s="22">
        <f t="shared" si="21"/>
        <v>4000</v>
      </c>
      <c r="N119" s="56"/>
      <c r="O119" s="22">
        <v>15000</v>
      </c>
      <c r="P119" s="22"/>
      <c r="Q119" s="22">
        <f t="shared" si="23"/>
        <v>15000</v>
      </c>
      <c r="R119" s="22"/>
      <c r="S119" s="22">
        <f t="shared" si="24"/>
        <v>15000</v>
      </c>
      <c r="T119" s="22"/>
      <c r="U119" s="22">
        <f t="shared" si="25"/>
        <v>15000</v>
      </c>
      <c r="V119" s="22">
        <v>-2000</v>
      </c>
      <c r="W119" s="22">
        <f t="shared" si="26"/>
        <v>13000</v>
      </c>
      <c r="X119" s="16"/>
      <c r="Y119" s="26">
        <f>W119+X119</f>
        <v>13000</v>
      </c>
      <c r="Z119" s="17"/>
      <c r="AA119" s="22">
        <v>5298</v>
      </c>
    </row>
    <row r="120" spans="1:27" ht="15">
      <c r="A120" s="47"/>
      <c r="B120" s="48"/>
      <c r="C120" s="47">
        <v>4350</v>
      </c>
      <c r="D120" s="53" t="s">
        <v>78</v>
      </c>
      <c r="E120" s="59"/>
      <c r="F120" s="59"/>
      <c r="G120" s="26"/>
      <c r="H120" s="56"/>
      <c r="I120" s="22"/>
      <c r="J120" s="59"/>
      <c r="K120" s="22"/>
      <c r="L120" s="22"/>
      <c r="M120" s="22"/>
      <c r="N120" s="56"/>
      <c r="O120" s="22"/>
      <c r="P120" s="22"/>
      <c r="Q120" s="22"/>
      <c r="R120" s="22"/>
      <c r="S120" s="22"/>
      <c r="T120" s="22"/>
      <c r="U120" s="22"/>
      <c r="V120" s="22"/>
      <c r="W120" s="22"/>
      <c r="X120" s="16"/>
      <c r="Y120" s="26"/>
      <c r="Z120" s="17"/>
      <c r="AA120" s="22">
        <v>667</v>
      </c>
    </row>
    <row r="121" spans="1:27" ht="15">
      <c r="A121" s="47"/>
      <c r="B121" s="48"/>
      <c r="C121" s="47">
        <v>4370</v>
      </c>
      <c r="D121" s="53" t="s">
        <v>74</v>
      </c>
      <c r="E121" s="59"/>
      <c r="F121" s="59"/>
      <c r="G121" s="26"/>
      <c r="H121" s="56"/>
      <c r="I121" s="22"/>
      <c r="J121" s="59"/>
      <c r="K121" s="22"/>
      <c r="L121" s="22"/>
      <c r="M121" s="22"/>
      <c r="N121" s="56"/>
      <c r="O121" s="22"/>
      <c r="P121" s="22"/>
      <c r="Q121" s="22"/>
      <c r="R121" s="22"/>
      <c r="S121" s="22"/>
      <c r="T121" s="22"/>
      <c r="U121" s="22"/>
      <c r="V121" s="22"/>
      <c r="W121" s="22"/>
      <c r="X121" s="16"/>
      <c r="Y121" s="26"/>
      <c r="Z121" s="17"/>
      <c r="AA121" s="22">
        <v>3310</v>
      </c>
    </row>
    <row r="122" spans="1:27" ht="15">
      <c r="A122" s="47"/>
      <c r="B122" s="48"/>
      <c r="C122" s="47">
        <v>4400</v>
      </c>
      <c r="D122" s="53" t="s">
        <v>75</v>
      </c>
      <c r="E122" s="59"/>
      <c r="F122" s="59"/>
      <c r="G122" s="26"/>
      <c r="H122" s="56"/>
      <c r="I122" s="22"/>
      <c r="J122" s="59"/>
      <c r="K122" s="22"/>
      <c r="L122" s="22"/>
      <c r="M122" s="22"/>
      <c r="N122" s="56"/>
      <c r="O122" s="22"/>
      <c r="P122" s="22"/>
      <c r="Q122" s="22"/>
      <c r="R122" s="22"/>
      <c r="S122" s="22"/>
      <c r="T122" s="22"/>
      <c r="U122" s="22"/>
      <c r="V122" s="22"/>
      <c r="W122" s="22"/>
      <c r="X122" s="16"/>
      <c r="Y122" s="26"/>
      <c r="Z122" s="17"/>
      <c r="AA122" s="22">
        <v>4967</v>
      </c>
    </row>
    <row r="123" spans="1:27" ht="15">
      <c r="A123" s="47"/>
      <c r="B123" s="48"/>
      <c r="C123" s="47">
        <v>4410</v>
      </c>
      <c r="D123" s="53" t="s">
        <v>42</v>
      </c>
      <c r="E123" s="59"/>
      <c r="F123" s="59"/>
      <c r="G123" s="26"/>
      <c r="H123" s="56"/>
      <c r="I123" s="22"/>
      <c r="J123" s="59"/>
      <c r="K123" s="22"/>
      <c r="L123" s="22"/>
      <c r="M123" s="22"/>
      <c r="N123" s="56"/>
      <c r="O123" s="22">
        <v>1000</v>
      </c>
      <c r="P123" s="22"/>
      <c r="Q123" s="22">
        <f>O123+P123</f>
        <v>1000</v>
      </c>
      <c r="R123" s="22"/>
      <c r="S123" s="22">
        <f>Q123+R123</f>
        <v>1000</v>
      </c>
      <c r="T123" s="22"/>
      <c r="U123" s="22">
        <f>S123+T123</f>
        <v>1000</v>
      </c>
      <c r="V123" s="22"/>
      <c r="W123" s="22">
        <f>U123+V123</f>
        <v>1000</v>
      </c>
      <c r="X123" s="16"/>
      <c r="Y123" s="26">
        <f>W123+X123</f>
        <v>1000</v>
      </c>
      <c r="Z123" s="17"/>
      <c r="AA123" s="22">
        <v>828</v>
      </c>
    </row>
    <row r="124" spans="1:27" ht="15">
      <c r="A124" s="47"/>
      <c r="B124" s="48"/>
      <c r="C124" s="47">
        <v>4440</v>
      </c>
      <c r="D124" s="53" t="s">
        <v>43</v>
      </c>
      <c r="E124" s="59"/>
      <c r="F124" s="59"/>
      <c r="G124" s="26"/>
      <c r="H124" s="56"/>
      <c r="I124" s="22"/>
      <c r="J124" s="59"/>
      <c r="K124" s="22"/>
      <c r="L124" s="22"/>
      <c r="M124" s="22"/>
      <c r="N124" s="56"/>
      <c r="O124" s="27">
        <v>3129</v>
      </c>
      <c r="P124" s="27"/>
      <c r="Q124" s="22">
        <f>O124+P124</f>
        <v>3129</v>
      </c>
      <c r="R124" s="27"/>
      <c r="S124" s="22">
        <f>Q124+R124</f>
        <v>3129</v>
      </c>
      <c r="T124" s="27"/>
      <c r="U124" s="22">
        <f>S124+T124</f>
        <v>3129</v>
      </c>
      <c r="V124" s="27"/>
      <c r="W124" s="22">
        <f>U124+V124</f>
        <v>3129</v>
      </c>
      <c r="X124" s="16"/>
      <c r="Y124" s="26">
        <f>W124+X124</f>
        <v>3129</v>
      </c>
      <c r="Z124" s="17"/>
      <c r="AA124" s="22">
        <v>1112</v>
      </c>
    </row>
    <row r="125" spans="1:27" ht="15">
      <c r="A125" s="47"/>
      <c r="B125" s="48"/>
      <c r="C125" s="47">
        <v>4700</v>
      </c>
      <c r="D125" s="53" t="s">
        <v>76</v>
      </c>
      <c r="AA125" s="22">
        <v>331</v>
      </c>
    </row>
    <row r="126" spans="1:27" ht="15">
      <c r="A126" s="47"/>
      <c r="B126" s="48"/>
      <c r="C126" s="47">
        <v>4740</v>
      </c>
      <c r="D126" s="53" t="s">
        <v>100</v>
      </c>
      <c r="AA126" s="22">
        <v>1655</v>
      </c>
    </row>
    <row r="127" spans="1:27" ht="15">
      <c r="A127" s="49"/>
      <c r="B127" s="33"/>
      <c r="C127" s="49">
        <v>4750</v>
      </c>
      <c r="D127" s="63" t="s">
        <v>77</v>
      </c>
      <c r="AA127" s="27">
        <v>828</v>
      </c>
    </row>
    <row r="128" spans="1:27" ht="15.75">
      <c r="A128" s="119"/>
      <c r="B128" s="120"/>
      <c r="C128" s="123"/>
      <c r="D128" s="124"/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7"/>
      <c r="P128" s="27"/>
      <c r="Q128" s="22"/>
      <c r="R128" s="27"/>
      <c r="S128" s="22"/>
      <c r="T128" s="27"/>
      <c r="U128" s="22"/>
      <c r="V128" s="27"/>
      <c r="W128" s="26"/>
      <c r="X128" s="16"/>
      <c r="Y128" s="26"/>
      <c r="Z128" s="16"/>
      <c r="AA128" s="31">
        <f>SUM(AA109:AA127)</f>
        <v>118800</v>
      </c>
    </row>
    <row r="129" spans="1:27" ht="15.75">
      <c r="A129" s="118" t="s">
        <v>44</v>
      </c>
      <c r="B129" s="118"/>
      <c r="C129" s="118"/>
      <c r="D129" s="118"/>
      <c r="E129" s="30" t="s">
        <v>45</v>
      </c>
      <c r="F129" s="30" t="e">
        <f>#REF!+#REF!+#REF!+#REF!</f>
        <v>#REF!</v>
      </c>
      <c r="G129" s="30" t="e">
        <f>#REF!+#REF!+#REF!+#REF!</f>
        <v>#REF!</v>
      </c>
      <c r="H129" s="57">
        <v>0</v>
      </c>
      <c r="I129" s="31" t="e">
        <f>#REF!+#REF!+#REF!+#REF!</f>
        <v>#REF!</v>
      </c>
      <c r="J129" s="30" t="e">
        <f>#REF!+#REF!+#REF!+#REF!+#REF!</f>
        <v>#REF!</v>
      </c>
      <c r="K129" s="31" t="e">
        <f>#REF!+#REF!+#REF!+#REF!+#REF!</f>
        <v>#REF!</v>
      </c>
      <c r="L129" s="31"/>
      <c r="M129" s="31" t="e">
        <f>#REF!+#REF!+#REF!+#REF!+#REF!</f>
        <v>#REF!</v>
      </c>
      <c r="N129" s="29">
        <v>0</v>
      </c>
      <c r="O129" s="31" t="e">
        <f>#REF!</f>
        <v>#REF!</v>
      </c>
      <c r="P129" s="31" t="e">
        <f>#REF!</f>
        <v>#REF!</v>
      </c>
      <c r="Q129" s="31" t="e">
        <f>#REF!</f>
        <v>#REF!</v>
      </c>
      <c r="R129" s="31"/>
      <c r="S129" s="31" t="e">
        <f>#REF!</f>
        <v>#REF!</v>
      </c>
      <c r="T129" s="31"/>
      <c r="U129" s="31" t="e">
        <f>#REF!</f>
        <v>#REF!</v>
      </c>
      <c r="V129" s="31"/>
      <c r="W129" s="30" t="e">
        <f>#REF!</f>
        <v>#REF!</v>
      </c>
      <c r="X129" s="83"/>
      <c r="Y129" s="91" t="e">
        <f>W129+X129</f>
        <v>#REF!</v>
      </c>
      <c r="Z129" s="83"/>
      <c r="AA129" s="31">
        <f>AA128</f>
        <v>118800</v>
      </c>
    </row>
    <row r="130" spans="1:27" ht="15.75">
      <c r="A130" s="127" t="s">
        <v>46</v>
      </c>
      <c r="B130" s="128"/>
      <c r="C130" s="128"/>
      <c r="D130" s="129"/>
      <c r="E130" s="30" t="e">
        <f>E129+#REF!+E99+E62+E48+E21+E16</f>
        <v>#VALUE!</v>
      </c>
      <c r="F130" s="30" t="e">
        <f>F129+F103+F99+F62+F48+F21+F16</f>
        <v>#REF!</v>
      </c>
      <c r="G130" s="30" t="e">
        <f>G129+G103+G99+G62+G48+G21+G16</f>
        <v>#REF!</v>
      </c>
      <c r="H130" s="57">
        <v>0</v>
      </c>
      <c r="I130" s="31" t="e">
        <f>I129+I103+I99+I62+I48+I21+I16</f>
        <v>#REF!</v>
      </c>
      <c r="J130" s="30" t="e">
        <f>J129+J103+J99+J62+J48+J21+J16</f>
        <v>#REF!</v>
      </c>
      <c r="K130" s="31" t="e">
        <f>K129+K103+K99+K62+K48+K21+K16</f>
        <v>#REF!</v>
      </c>
      <c r="L130" s="31" t="e">
        <f>L129+L103+L99+L62+L48+L21+L16</f>
        <v>#REF!</v>
      </c>
      <c r="M130" s="31" t="e">
        <f>M129+M103+M99+M62+M48+M21+M16</f>
        <v>#REF!</v>
      </c>
      <c r="N130" s="29">
        <v>0</v>
      </c>
      <c r="O130" s="31" t="e">
        <f aca="true" t="shared" si="27" ref="O130:Y130">O16+O21+O48+O62+O99+O103+O108+O129</f>
        <v>#REF!</v>
      </c>
      <c r="P130" s="31" t="e">
        <f t="shared" si="27"/>
        <v>#REF!</v>
      </c>
      <c r="Q130" s="31" t="e">
        <f t="shared" si="27"/>
        <v>#REF!</v>
      </c>
      <c r="R130" s="31">
        <f t="shared" si="27"/>
        <v>32733</v>
      </c>
      <c r="S130" s="31" t="e">
        <f t="shared" si="27"/>
        <v>#REF!</v>
      </c>
      <c r="T130" s="31" t="e">
        <f t="shared" si="27"/>
        <v>#REF!</v>
      </c>
      <c r="U130" s="31" t="e">
        <f t="shared" si="27"/>
        <v>#REF!</v>
      </c>
      <c r="V130" s="31" t="e">
        <f t="shared" si="27"/>
        <v>#REF!</v>
      </c>
      <c r="W130" s="30" t="e">
        <f t="shared" si="27"/>
        <v>#REF!</v>
      </c>
      <c r="X130" s="30" t="e">
        <f t="shared" si="27"/>
        <v>#REF!</v>
      </c>
      <c r="Y130" s="30" t="e">
        <f t="shared" si="27"/>
        <v>#REF!</v>
      </c>
      <c r="Z130" s="83"/>
      <c r="AA130" s="31">
        <f>AA129+AA108+AA103+AA99+AA62+AA48+AA21+AA16</f>
        <v>4187602</v>
      </c>
    </row>
  </sheetData>
  <mergeCells count="27">
    <mergeCell ref="A62:D62"/>
    <mergeCell ref="A11:C11"/>
    <mergeCell ref="D11:D12"/>
    <mergeCell ref="Z11:Z12"/>
    <mergeCell ref="A52:D52"/>
    <mergeCell ref="A16:D16"/>
    <mergeCell ref="A21:D21"/>
    <mergeCell ref="A25:D25"/>
    <mergeCell ref="A130:D130"/>
    <mergeCell ref="A99:D99"/>
    <mergeCell ref="A103:D103"/>
    <mergeCell ref="A108:D108"/>
    <mergeCell ref="A128:D128"/>
    <mergeCell ref="A6:AE6"/>
    <mergeCell ref="A7:AE7"/>
    <mergeCell ref="A9:AE9"/>
    <mergeCell ref="A129:D129"/>
    <mergeCell ref="A61:D61"/>
    <mergeCell ref="A95:D95"/>
    <mergeCell ref="A98:D98"/>
    <mergeCell ref="A29:D29"/>
    <mergeCell ref="A47:D47"/>
    <mergeCell ref="A48:D48"/>
    <mergeCell ref="AA1:AE1"/>
    <mergeCell ref="AA2:AE2"/>
    <mergeCell ref="AA3:AE3"/>
    <mergeCell ref="AA4:AE4"/>
  </mergeCells>
  <printOptions/>
  <pageMargins left="0.53" right="0.32" top="0.49" bottom="0.73" header="0.5118110236220472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6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6"/>
  <sheetViews>
    <sheetView tabSelected="1" view="pageBreakPreview" zoomScale="75" zoomScaleNormal="70" zoomScaleSheetLayoutView="75" workbookViewId="0" topLeftCell="A1">
      <selection activeCell="AI17" sqref="AI17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2812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customWidth="1"/>
    <col min="28" max="28" width="0.2890625" style="1" hidden="1" customWidth="1"/>
    <col min="29" max="30" width="9.140625" style="1" hidden="1" customWidth="1"/>
    <col min="31" max="31" width="14.421875" style="1" customWidth="1"/>
    <col min="32" max="32" width="14.7109375" style="1" customWidth="1"/>
    <col min="33" max="16384" width="9.140625" style="1" customWidth="1"/>
  </cols>
  <sheetData>
    <row r="1" spans="3:32" ht="15.75">
      <c r="C1" s="2"/>
      <c r="W1" s="99" t="s">
        <v>0</v>
      </c>
      <c r="X1" s="100"/>
      <c r="Y1" s="100"/>
      <c r="Z1" s="100"/>
      <c r="AA1" s="114" t="s">
        <v>64</v>
      </c>
      <c r="AB1" s="115"/>
      <c r="AC1" s="115"/>
      <c r="AD1" s="115"/>
      <c r="AE1" s="115"/>
      <c r="AF1" s="100"/>
    </row>
    <row r="2" spans="3:32" ht="15.75">
      <c r="C2" s="2"/>
      <c r="W2" s="99" t="s">
        <v>61</v>
      </c>
      <c r="X2" s="100"/>
      <c r="Y2" s="100"/>
      <c r="Z2" s="100"/>
      <c r="AA2" s="114" t="s">
        <v>101</v>
      </c>
      <c r="AB2" s="115"/>
      <c r="AC2" s="115"/>
      <c r="AD2" s="115"/>
      <c r="AE2" s="115"/>
      <c r="AF2" s="100"/>
    </row>
    <row r="3" spans="3:32" ht="15.75">
      <c r="C3" s="2"/>
      <c r="W3" s="99" t="s">
        <v>51</v>
      </c>
      <c r="X3" s="100"/>
      <c r="Y3" s="100"/>
      <c r="Z3" s="100"/>
      <c r="AA3" s="114" t="s">
        <v>106</v>
      </c>
      <c r="AB3" s="115"/>
      <c r="AC3" s="115"/>
      <c r="AD3" s="115"/>
      <c r="AE3" s="115"/>
      <c r="AF3" s="100"/>
    </row>
    <row r="4" spans="3:32" ht="15.75">
      <c r="C4" s="2"/>
      <c r="W4" s="99" t="s">
        <v>62</v>
      </c>
      <c r="X4" s="100"/>
      <c r="Y4" s="100"/>
      <c r="Z4" s="100"/>
      <c r="AA4" s="114" t="s">
        <v>105</v>
      </c>
      <c r="AB4" s="115"/>
      <c r="AC4" s="115"/>
      <c r="AD4" s="115"/>
      <c r="AE4" s="115"/>
      <c r="AF4" s="100"/>
    </row>
    <row r="6" spans="1:31" ht="15.75">
      <c r="A6" s="116" t="s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</row>
    <row r="7" spans="1:31" ht="15.75">
      <c r="A7" s="116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</row>
    <row r="9" spans="1:31" ht="15.75">
      <c r="A9" s="116" t="s">
        <v>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1" spans="1:32" ht="15.75" customHeight="1">
      <c r="A11" s="138" t="s">
        <v>4</v>
      </c>
      <c r="B11" s="139"/>
      <c r="C11" s="140"/>
      <c r="D11" s="141" t="s">
        <v>5</v>
      </c>
      <c r="E11" s="5" t="s">
        <v>6</v>
      </c>
      <c r="F11" s="3" t="s">
        <v>7</v>
      </c>
      <c r="G11" s="3" t="s">
        <v>8</v>
      </c>
      <c r="H11" s="5" t="s">
        <v>7</v>
      </c>
      <c r="I11" s="3" t="s">
        <v>8</v>
      </c>
      <c r="J11" s="3" t="s">
        <v>7</v>
      </c>
      <c r="K11" s="5" t="s">
        <v>8</v>
      </c>
      <c r="L11" s="5" t="s">
        <v>7</v>
      </c>
      <c r="M11" s="5" t="s">
        <v>8</v>
      </c>
      <c r="N11" s="6" t="s">
        <v>7</v>
      </c>
      <c r="O11" s="5" t="s">
        <v>9</v>
      </c>
      <c r="P11" s="5" t="s">
        <v>7</v>
      </c>
      <c r="Q11" s="5" t="s">
        <v>52</v>
      </c>
      <c r="R11" s="5" t="s">
        <v>7</v>
      </c>
      <c r="S11" s="5" t="s">
        <v>52</v>
      </c>
      <c r="T11" s="5" t="s">
        <v>7</v>
      </c>
      <c r="U11" s="5" t="s">
        <v>52</v>
      </c>
      <c r="V11" s="5" t="s">
        <v>7</v>
      </c>
      <c r="W11" s="5" t="s">
        <v>52</v>
      </c>
      <c r="X11" s="81" t="s">
        <v>7</v>
      </c>
      <c r="Y11" s="89" t="s">
        <v>52</v>
      </c>
      <c r="Z11" s="143" t="s">
        <v>60</v>
      </c>
      <c r="AA11" s="143" t="s">
        <v>103</v>
      </c>
      <c r="AE11" s="143" t="s">
        <v>107</v>
      </c>
      <c r="AF11" s="143" t="s">
        <v>104</v>
      </c>
    </row>
    <row r="12" spans="1:32" ht="15.75">
      <c r="A12" s="7" t="s">
        <v>10</v>
      </c>
      <c r="B12" s="4" t="s">
        <v>11</v>
      </c>
      <c r="C12" s="4" t="s">
        <v>12</v>
      </c>
      <c r="D12" s="142"/>
      <c r="E12" s="8" t="s">
        <v>13</v>
      </c>
      <c r="F12" s="9" t="s">
        <v>14</v>
      </c>
      <c r="G12" s="9" t="s">
        <v>15</v>
      </c>
      <c r="H12" s="8" t="s">
        <v>16</v>
      </c>
      <c r="I12" s="9" t="s">
        <v>15</v>
      </c>
      <c r="J12" s="9" t="s">
        <v>17</v>
      </c>
      <c r="K12" s="8" t="s">
        <v>15</v>
      </c>
      <c r="L12" s="8" t="s">
        <v>18</v>
      </c>
      <c r="M12" s="8" t="s">
        <v>15</v>
      </c>
      <c r="N12" s="10" t="s">
        <v>19</v>
      </c>
      <c r="O12" s="8" t="s">
        <v>47</v>
      </c>
      <c r="P12" s="8" t="s">
        <v>54</v>
      </c>
      <c r="Q12" s="8" t="s">
        <v>53</v>
      </c>
      <c r="R12" s="8" t="s">
        <v>56</v>
      </c>
      <c r="S12" s="8" t="s">
        <v>53</v>
      </c>
      <c r="T12" s="8" t="s">
        <v>57</v>
      </c>
      <c r="U12" s="8" t="s">
        <v>53</v>
      </c>
      <c r="V12" s="8" t="s">
        <v>58</v>
      </c>
      <c r="W12" s="8" t="s">
        <v>53</v>
      </c>
      <c r="X12" s="84" t="s">
        <v>59</v>
      </c>
      <c r="Y12" s="90" t="s">
        <v>53</v>
      </c>
      <c r="Z12" s="144"/>
      <c r="AA12" s="148"/>
      <c r="AE12" s="144"/>
      <c r="AF12" s="144"/>
    </row>
    <row r="13" spans="1:32" ht="15.75">
      <c r="A13" s="11"/>
      <c r="B13" s="11"/>
      <c r="C13" s="11"/>
      <c r="D13" s="12"/>
      <c r="E13" s="13"/>
      <c r="F13" s="14"/>
      <c r="G13" s="15"/>
      <c r="H13" s="56"/>
      <c r="I13" s="16"/>
      <c r="J13" s="17"/>
      <c r="K13" s="16"/>
      <c r="L13" s="16"/>
      <c r="M13" s="16"/>
      <c r="N13" s="5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  <c r="AA13" s="16"/>
      <c r="AE13" s="46"/>
      <c r="AF13" s="43"/>
    </row>
    <row r="14" spans="1:32" ht="15">
      <c r="A14" s="18" t="s">
        <v>20</v>
      </c>
      <c r="B14" s="18" t="s">
        <v>21</v>
      </c>
      <c r="C14" s="19">
        <v>4300</v>
      </c>
      <c r="D14" s="20" t="s">
        <v>66</v>
      </c>
      <c r="E14" s="21">
        <v>50000</v>
      </c>
      <c r="F14" s="17"/>
      <c r="G14" s="22">
        <f>E14+F14</f>
        <v>50000</v>
      </c>
      <c r="H14" s="56"/>
      <c r="I14" s="22">
        <f>G14+H14</f>
        <v>50000</v>
      </c>
      <c r="J14" s="17"/>
      <c r="K14" s="22">
        <f>I14+J14</f>
        <v>50000</v>
      </c>
      <c r="L14" s="22"/>
      <c r="M14" s="22">
        <f>K14+L14</f>
        <v>50000</v>
      </c>
      <c r="N14" s="56"/>
      <c r="O14" s="22">
        <v>20000</v>
      </c>
      <c r="P14" s="22"/>
      <c r="Q14" s="22">
        <f>O14+P14</f>
        <v>20000</v>
      </c>
      <c r="R14" s="22"/>
      <c r="S14" s="22">
        <f>Q14+R14</f>
        <v>20000</v>
      </c>
      <c r="T14" s="22"/>
      <c r="U14" s="22">
        <f>S14+T14</f>
        <v>20000</v>
      </c>
      <c r="V14" s="22"/>
      <c r="W14" s="22">
        <f>U14+V14</f>
        <v>20000</v>
      </c>
      <c r="X14" s="16"/>
      <c r="Y14" s="26">
        <f>W14+X14</f>
        <v>20000</v>
      </c>
      <c r="Z14" s="16"/>
      <c r="AA14" s="22">
        <v>20000</v>
      </c>
      <c r="AE14" s="22"/>
      <c r="AF14" s="22">
        <f>AA14+AE14</f>
        <v>20000</v>
      </c>
    </row>
    <row r="15" spans="1:32" ht="15">
      <c r="A15" s="23"/>
      <c r="B15" s="23"/>
      <c r="C15" s="24"/>
      <c r="D15" s="25"/>
      <c r="E15" s="21"/>
      <c r="F15" s="17"/>
      <c r="G15" s="26"/>
      <c r="H15" s="56"/>
      <c r="I15" s="22"/>
      <c r="J15" s="17"/>
      <c r="K15" s="22"/>
      <c r="L15" s="22"/>
      <c r="M15" s="22"/>
      <c r="N15" s="56"/>
      <c r="O15" s="27"/>
      <c r="P15" s="27"/>
      <c r="Q15" s="27"/>
      <c r="R15" s="27"/>
      <c r="S15" s="27"/>
      <c r="T15" s="27"/>
      <c r="U15" s="27"/>
      <c r="V15" s="27"/>
      <c r="W15" s="27"/>
      <c r="X15" s="16"/>
      <c r="Y15" s="26"/>
      <c r="Z15" s="16"/>
      <c r="AA15" s="22"/>
      <c r="AE15" s="22"/>
      <c r="AF15" s="22"/>
    </row>
    <row r="16" spans="1:32" ht="15.75">
      <c r="A16" s="127" t="s">
        <v>23</v>
      </c>
      <c r="B16" s="120"/>
      <c r="C16" s="120"/>
      <c r="D16" s="121"/>
      <c r="E16" s="28">
        <v>50000</v>
      </c>
      <c r="F16" s="29"/>
      <c r="G16" s="30">
        <f>E16+F16</f>
        <v>50000</v>
      </c>
      <c r="H16" s="29"/>
      <c r="I16" s="31">
        <f>I14</f>
        <v>50000</v>
      </c>
      <c r="J16" s="30"/>
      <c r="K16" s="31">
        <f>K14</f>
        <v>50000</v>
      </c>
      <c r="L16" s="31">
        <f>L14</f>
        <v>0</v>
      </c>
      <c r="M16" s="31">
        <f>M14</f>
        <v>50000</v>
      </c>
      <c r="N16" s="29"/>
      <c r="O16" s="32">
        <f>O14</f>
        <v>20000</v>
      </c>
      <c r="P16" s="32"/>
      <c r="Q16" s="32">
        <f>Q14</f>
        <v>20000</v>
      </c>
      <c r="R16" s="32"/>
      <c r="S16" s="32">
        <f>S14</f>
        <v>20000</v>
      </c>
      <c r="T16" s="32"/>
      <c r="U16" s="32">
        <f>U14</f>
        <v>20000</v>
      </c>
      <c r="V16" s="32"/>
      <c r="W16" s="32">
        <f>W14</f>
        <v>20000</v>
      </c>
      <c r="X16" s="31"/>
      <c r="Y16" s="30">
        <f>Y14</f>
        <v>20000</v>
      </c>
      <c r="Z16" s="83"/>
      <c r="AA16" s="31">
        <f>SUM(AA13:AA15)</f>
        <v>20000</v>
      </c>
      <c r="AE16" s="82"/>
      <c r="AF16" s="82">
        <f aca="true" t="shared" si="0" ref="AF16:AF82">AA16+AE16</f>
        <v>20000</v>
      </c>
    </row>
    <row r="17" spans="1:32" ht="15">
      <c r="A17" s="86">
        <v>700</v>
      </c>
      <c r="B17" s="85">
        <v>70005</v>
      </c>
      <c r="C17" s="19">
        <v>4210</v>
      </c>
      <c r="D17" s="20" t="s">
        <v>65</v>
      </c>
      <c r="E17" s="38">
        <v>50000</v>
      </c>
      <c r="F17" s="56"/>
      <c r="G17" s="22">
        <f>E17+F17</f>
        <v>50000</v>
      </c>
      <c r="H17" s="56"/>
      <c r="I17" s="22">
        <f>G17+H17</f>
        <v>50000</v>
      </c>
      <c r="J17" s="17"/>
      <c r="K17" s="22">
        <f>I17+J17</f>
        <v>50000</v>
      </c>
      <c r="L17" s="22"/>
      <c r="M17" s="22">
        <f>K17+L17</f>
        <v>50000</v>
      </c>
      <c r="N17" s="56"/>
      <c r="O17" s="22">
        <v>71000</v>
      </c>
      <c r="P17" s="22"/>
      <c r="Q17" s="22">
        <f>O17+P17</f>
        <v>71000</v>
      </c>
      <c r="R17" s="22"/>
      <c r="S17" s="22">
        <f>Q17+R17</f>
        <v>71000</v>
      </c>
      <c r="T17" s="22"/>
      <c r="U17" s="22">
        <f>S17+T17</f>
        <v>71000</v>
      </c>
      <c r="V17" s="22"/>
      <c r="W17" s="22">
        <f>U17+V17</f>
        <v>71000</v>
      </c>
      <c r="X17" s="16">
        <v>-500</v>
      </c>
      <c r="Y17" s="26">
        <f>W17+X17</f>
        <v>70500</v>
      </c>
      <c r="Z17" s="17"/>
      <c r="AA17" s="22">
        <v>200</v>
      </c>
      <c r="AE17" s="22"/>
      <c r="AF17" s="22">
        <f t="shared" si="0"/>
        <v>200</v>
      </c>
    </row>
    <row r="18" spans="1:32" ht="15">
      <c r="A18" s="86"/>
      <c r="B18" s="85"/>
      <c r="C18" s="19">
        <v>4260</v>
      </c>
      <c r="D18" s="20" t="s">
        <v>41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400</v>
      </c>
      <c r="AE18" s="22">
        <v>200</v>
      </c>
      <c r="AF18" s="22">
        <f t="shared" si="0"/>
        <v>600</v>
      </c>
    </row>
    <row r="19" spans="1:32" ht="15">
      <c r="A19" s="86"/>
      <c r="B19" s="85"/>
      <c r="C19" s="19">
        <v>4270</v>
      </c>
      <c r="D19" s="20"/>
      <c r="E19" s="102"/>
      <c r="F19" s="56"/>
      <c r="G19" s="59"/>
      <c r="H19" s="56"/>
      <c r="I19" s="59"/>
      <c r="J19" s="56"/>
      <c r="K19" s="59"/>
      <c r="L19" s="59"/>
      <c r="M19" s="59"/>
      <c r="N19" s="56"/>
      <c r="O19" s="59"/>
      <c r="P19" s="59"/>
      <c r="Q19" s="59"/>
      <c r="R19" s="59"/>
      <c r="S19" s="59"/>
      <c r="T19" s="59"/>
      <c r="U19" s="59"/>
      <c r="V19" s="59"/>
      <c r="W19" s="59"/>
      <c r="X19" s="56"/>
      <c r="Y19" s="59"/>
      <c r="Z19" s="56"/>
      <c r="AA19" s="22">
        <v>0</v>
      </c>
      <c r="AE19" s="22">
        <v>2300</v>
      </c>
      <c r="AF19" s="22">
        <v>2300</v>
      </c>
    </row>
    <row r="20" spans="1:32" ht="15">
      <c r="A20" s="19"/>
      <c r="B20" s="19"/>
      <c r="C20" s="47">
        <v>4300</v>
      </c>
      <c r="D20" s="16" t="s">
        <v>66</v>
      </c>
      <c r="AA20" s="22">
        <v>19400</v>
      </c>
      <c r="AE20" s="22">
        <v>12500</v>
      </c>
      <c r="AF20" s="22">
        <f t="shared" si="0"/>
        <v>31900</v>
      </c>
    </row>
    <row r="21" spans="1:32" ht="15">
      <c r="A21" s="24"/>
      <c r="B21" s="24"/>
      <c r="C21" s="49">
        <v>4590</v>
      </c>
      <c r="D21" s="50" t="s">
        <v>81</v>
      </c>
      <c r="AA21" s="27">
        <v>50000</v>
      </c>
      <c r="AE21" s="22">
        <v>-25000</v>
      </c>
      <c r="AF21" s="22">
        <f t="shared" si="0"/>
        <v>25000</v>
      </c>
    </row>
    <row r="22" spans="1:32" ht="15.75">
      <c r="A22" s="126" t="s">
        <v>24</v>
      </c>
      <c r="B22" s="120"/>
      <c r="C22" s="120"/>
      <c r="D22" s="121"/>
      <c r="E22" s="31">
        <v>50000</v>
      </c>
      <c r="F22" s="29"/>
      <c r="G22" s="30">
        <f>E22+F22</f>
        <v>50000</v>
      </c>
      <c r="H22" s="29"/>
      <c r="I22" s="31">
        <f>I17</f>
        <v>50000</v>
      </c>
      <c r="J22" s="30"/>
      <c r="K22" s="31">
        <f>K17</f>
        <v>50000</v>
      </c>
      <c r="L22" s="31">
        <f>L17</f>
        <v>0</v>
      </c>
      <c r="M22" s="31">
        <f>M17</f>
        <v>50000</v>
      </c>
      <c r="N22" s="29"/>
      <c r="O22" s="31">
        <f>O17</f>
        <v>71000</v>
      </c>
      <c r="P22" s="31"/>
      <c r="Q22" s="31">
        <f>Q17</f>
        <v>71000</v>
      </c>
      <c r="R22" s="31"/>
      <c r="S22" s="31">
        <f>S17</f>
        <v>71000</v>
      </c>
      <c r="T22" s="31"/>
      <c r="U22" s="31">
        <f>U17</f>
        <v>71000</v>
      </c>
      <c r="V22" s="31"/>
      <c r="W22" s="31">
        <f>SUM(W17:W20)</f>
        <v>71000</v>
      </c>
      <c r="X22" s="31">
        <f>SUM(X17:X20)</f>
        <v>-500</v>
      </c>
      <c r="Y22" s="30">
        <f>SUM(Y17:Y20)</f>
        <v>70500</v>
      </c>
      <c r="Z22" s="101"/>
      <c r="AA22" s="31">
        <f>SUM(AA17:AA21)</f>
        <v>70000</v>
      </c>
      <c r="AE22" s="82">
        <f>SUM(AE17:AE21)</f>
        <v>-10000</v>
      </c>
      <c r="AF22" s="82">
        <f t="shared" si="0"/>
        <v>60000</v>
      </c>
    </row>
    <row r="23" spans="1:32" ht="15">
      <c r="A23" s="41"/>
      <c r="B23" s="42"/>
      <c r="C23" s="41"/>
      <c r="D23" s="43"/>
      <c r="E23" s="43"/>
      <c r="F23" s="44"/>
      <c r="G23" s="45"/>
      <c r="H23" s="44"/>
      <c r="I23" s="45"/>
      <c r="J23" s="44"/>
      <c r="K23" s="43"/>
      <c r="L23" s="43"/>
      <c r="M23" s="43"/>
      <c r="N23" s="44"/>
      <c r="O23" s="46"/>
      <c r="P23" s="46"/>
      <c r="Q23" s="46"/>
      <c r="R23" s="46"/>
      <c r="S23" s="46"/>
      <c r="T23" s="46"/>
      <c r="U23" s="46"/>
      <c r="V23" s="46"/>
      <c r="W23" s="46"/>
      <c r="X23" s="16"/>
      <c r="Y23" s="26"/>
      <c r="Z23" s="16"/>
      <c r="AA23" s="22"/>
      <c r="AE23" s="22"/>
      <c r="AF23" s="22"/>
    </row>
    <row r="24" spans="1:32" ht="15">
      <c r="A24" s="47">
        <v>710</v>
      </c>
      <c r="B24" s="48">
        <v>71013</v>
      </c>
      <c r="C24" s="47">
        <v>4300</v>
      </c>
      <c r="D24" s="16" t="s">
        <v>66</v>
      </c>
      <c r="E24" s="22">
        <v>80000</v>
      </c>
      <c r="F24" s="17"/>
      <c r="G24" s="26">
        <f>E24+F24</f>
        <v>80000</v>
      </c>
      <c r="H24" s="17"/>
      <c r="I24" s="26">
        <f>G24+H24</f>
        <v>80000</v>
      </c>
      <c r="J24" s="17"/>
      <c r="K24" s="22">
        <f>I24+J24</f>
        <v>80000</v>
      </c>
      <c r="L24" s="22"/>
      <c r="M24" s="22">
        <f>K24+L24</f>
        <v>80000</v>
      </c>
      <c r="N24" s="17"/>
      <c r="O24" s="22">
        <v>45000</v>
      </c>
      <c r="P24" s="22">
        <v>-10000</v>
      </c>
      <c r="Q24" s="22">
        <f>O24+P24</f>
        <v>35000</v>
      </c>
      <c r="R24" s="22"/>
      <c r="S24" s="22">
        <f>Q24+R24</f>
        <v>35000</v>
      </c>
      <c r="T24" s="22"/>
      <c r="U24" s="22">
        <f>S24+T24</f>
        <v>35000</v>
      </c>
      <c r="V24" s="22"/>
      <c r="W24" s="22">
        <f>U24+V24</f>
        <v>35000</v>
      </c>
      <c r="X24" s="16"/>
      <c r="Y24" s="26">
        <f aca="true" t="shared" si="1" ref="Y24:Y85">W24+X24</f>
        <v>35000</v>
      </c>
      <c r="Z24" s="16"/>
      <c r="AA24" s="22">
        <v>33000</v>
      </c>
      <c r="AE24" s="22"/>
      <c r="AF24" s="22">
        <f t="shared" si="0"/>
        <v>33000</v>
      </c>
    </row>
    <row r="25" spans="1:32" ht="15">
      <c r="A25" s="49"/>
      <c r="B25" s="33"/>
      <c r="C25" s="49"/>
      <c r="D25" s="50"/>
      <c r="E25" s="50"/>
      <c r="F25" s="51"/>
      <c r="G25" s="52"/>
      <c r="H25" s="51"/>
      <c r="I25" s="52"/>
      <c r="J25" s="51"/>
      <c r="K25" s="27"/>
      <c r="L25" s="27"/>
      <c r="M25" s="27"/>
      <c r="N25" s="51"/>
      <c r="O25" s="27"/>
      <c r="P25" s="27"/>
      <c r="Q25" s="27"/>
      <c r="R25" s="27"/>
      <c r="S25" s="27"/>
      <c r="T25" s="27"/>
      <c r="U25" s="27"/>
      <c r="V25" s="27"/>
      <c r="W25" s="27"/>
      <c r="X25" s="16"/>
      <c r="Y25" s="26"/>
      <c r="Z25" s="16"/>
      <c r="AA25" s="22"/>
      <c r="AE25" s="22"/>
      <c r="AF25" s="22"/>
    </row>
    <row r="26" spans="1:32" ht="15.75">
      <c r="A26" s="119"/>
      <c r="B26" s="120"/>
      <c r="C26" s="120"/>
      <c r="D26" s="121"/>
      <c r="E26" s="16"/>
      <c r="F26" s="17"/>
      <c r="G26" s="26"/>
      <c r="H26" s="17"/>
      <c r="I26" s="26"/>
      <c r="J26" s="17"/>
      <c r="K26" s="22"/>
      <c r="L26" s="22"/>
      <c r="M26" s="22"/>
      <c r="N26" s="17"/>
      <c r="O26" s="37">
        <f>O24</f>
        <v>45000</v>
      </c>
      <c r="P26" s="37">
        <f>P24</f>
        <v>-10000</v>
      </c>
      <c r="Q26" s="37">
        <f>Q24</f>
        <v>35000</v>
      </c>
      <c r="R26" s="37"/>
      <c r="S26" s="37">
        <f>S24</f>
        <v>35000</v>
      </c>
      <c r="T26" s="37"/>
      <c r="U26" s="37">
        <f>U24</f>
        <v>35000</v>
      </c>
      <c r="V26" s="37"/>
      <c r="W26" s="37">
        <f>W24</f>
        <v>35000</v>
      </c>
      <c r="X26" s="31"/>
      <c r="Y26" s="91">
        <f t="shared" si="1"/>
        <v>35000</v>
      </c>
      <c r="Z26" s="83"/>
      <c r="AA26" s="31">
        <f>SUM(AA23:AA25)</f>
        <v>33000</v>
      </c>
      <c r="AE26" s="82"/>
      <c r="AF26" s="82">
        <f t="shared" si="0"/>
        <v>33000</v>
      </c>
    </row>
    <row r="27" spans="1:32" ht="15">
      <c r="A27" s="41"/>
      <c r="B27" s="34"/>
      <c r="C27" s="34"/>
      <c r="D27" s="34"/>
      <c r="E27" s="53"/>
      <c r="F27" s="17"/>
      <c r="G27" s="26"/>
      <c r="H27" s="17"/>
      <c r="I27" s="26"/>
      <c r="J27" s="17"/>
      <c r="K27" s="22"/>
      <c r="L27" s="22"/>
      <c r="M27" s="22"/>
      <c r="N27" s="17"/>
      <c r="O27" s="46"/>
      <c r="P27" s="46"/>
      <c r="Q27" s="46"/>
      <c r="R27" s="46"/>
      <c r="S27" s="46"/>
      <c r="T27" s="46"/>
      <c r="U27" s="46"/>
      <c r="V27" s="46"/>
      <c r="W27" s="46"/>
      <c r="X27" s="16"/>
      <c r="Y27" s="26"/>
      <c r="Z27" s="16"/>
      <c r="AA27" s="22"/>
      <c r="AE27" s="22"/>
      <c r="AF27" s="22"/>
    </row>
    <row r="28" spans="1:32" ht="15">
      <c r="A28" s="47">
        <v>710</v>
      </c>
      <c r="B28" s="47">
        <v>71014</v>
      </c>
      <c r="C28" s="47">
        <v>4300</v>
      </c>
      <c r="D28" s="16" t="s">
        <v>66</v>
      </c>
      <c r="E28" s="54">
        <v>70000</v>
      </c>
      <c r="F28" s="44"/>
      <c r="G28" s="45">
        <f>E28+F28</f>
        <v>70000</v>
      </c>
      <c r="H28" s="44"/>
      <c r="I28" s="45">
        <f>G28+H28</f>
        <v>70000</v>
      </c>
      <c r="J28" s="44"/>
      <c r="K28" s="46">
        <f>I28+J28</f>
        <v>70000</v>
      </c>
      <c r="L28" s="46"/>
      <c r="M28" s="46">
        <f>K28+L28</f>
        <v>70000</v>
      </c>
      <c r="N28" s="44"/>
      <c r="O28" s="22">
        <v>40000</v>
      </c>
      <c r="P28" s="22"/>
      <c r="Q28" s="22">
        <f>O28+P28</f>
        <v>40000</v>
      </c>
      <c r="R28" s="22"/>
      <c r="S28" s="22">
        <f>Q28+R28</f>
        <v>40000</v>
      </c>
      <c r="T28" s="22"/>
      <c r="U28" s="22">
        <f>S28+T28</f>
        <v>40000</v>
      </c>
      <c r="V28" s="22"/>
      <c r="W28" s="22">
        <f>U28+V28</f>
        <v>40000</v>
      </c>
      <c r="X28" s="16"/>
      <c r="Y28" s="26">
        <f t="shared" si="1"/>
        <v>40000</v>
      </c>
      <c r="Z28" s="16"/>
      <c r="AA28" s="22">
        <v>40000</v>
      </c>
      <c r="AE28" s="22"/>
      <c r="AF28" s="22">
        <f t="shared" si="0"/>
        <v>40000</v>
      </c>
    </row>
    <row r="29" spans="1:32" ht="15">
      <c r="A29" s="49"/>
      <c r="B29" s="49"/>
      <c r="C29" s="49"/>
      <c r="D29" s="50"/>
      <c r="E29" s="55"/>
      <c r="F29" s="51"/>
      <c r="G29" s="52"/>
      <c r="H29" s="51"/>
      <c r="I29" s="52"/>
      <c r="J29" s="51"/>
      <c r="K29" s="27"/>
      <c r="L29" s="27"/>
      <c r="M29" s="27"/>
      <c r="N29" s="51"/>
      <c r="O29" s="27"/>
      <c r="P29" s="27"/>
      <c r="Q29" s="27"/>
      <c r="R29" s="27"/>
      <c r="S29" s="27"/>
      <c r="T29" s="27"/>
      <c r="U29" s="27"/>
      <c r="V29" s="27"/>
      <c r="W29" s="27"/>
      <c r="X29" s="16"/>
      <c r="Y29" s="26"/>
      <c r="Z29" s="16"/>
      <c r="AA29" s="22"/>
      <c r="AE29" s="22"/>
      <c r="AF29" s="22"/>
    </row>
    <row r="30" spans="1:32" ht="15.75">
      <c r="A30" s="119"/>
      <c r="B30" s="120"/>
      <c r="C30" s="120"/>
      <c r="D30" s="121"/>
      <c r="E30" s="22"/>
      <c r="F30" s="56"/>
      <c r="G30" s="26"/>
      <c r="H30" s="56"/>
      <c r="I30" s="26"/>
      <c r="J30" s="56"/>
      <c r="K30" s="22"/>
      <c r="L30" s="22"/>
      <c r="M30" s="22"/>
      <c r="N30" s="56"/>
      <c r="O30" s="32">
        <f>O28</f>
        <v>40000</v>
      </c>
      <c r="P30" s="32"/>
      <c r="Q30" s="32">
        <f>Q28</f>
        <v>40000</v>
      </c>
      <c r="R30" s="32"/>
      <c r="S30" s="32">
        <f>S28</f>
        <v>40000</v>
      </c>
      <c r="T30" s="32"/>
      <c r="U30" s="32">
        <f>U28</f>
        <v>40000</v>
      </c>
      <c r="V30" s="32"/>
      <c r="W30" s="32">
        <f>W28</f>
        <v>40000</v>
      </c>
      <c r="X30" s="31"/>
      <c r="Y30" s="91">
        <f t="shared" si="1"/>
        <v>40000</v>
      </c>
      <c r="Z30" s="83"/>
      <c r="AA30" s="31">
        <f>SUM(AA27:AA29)</f>
        <v>40000</v>
      </c>
      <c r="AE30" s="82"/>
      <c r="AF30" s="82">
        <f t="shared" si="0"/>
        <v>40000</v>
      </c>
    </row>
    <row r="31" spans="1:32" ht="15">
      <c r="A31" s="41">
        <v>710</v>
      </c>
      <c r="B31" s="41">
        <v>71015</v>
      </c>
      <c r="C31" s="41">
        <v>4010</v>
      </c>
      <c r="D31" s="43" t="s">
        <v>69</v>
      </c>
      <c r="E31" s="54">
        <v>58000</v>
      </c>
      <c r="F31" s="59">
        <v>-1000</v>
      </c>
      <c r="G31" s="22">
        <f>E31+F31</f>
        <v>57000</v>
      </c>
      <c r="H31" s="56"/>
      <c r="I31" s="46">
        <f>G31+H31</f>
        <v>57000</v>
      </c>
      <c r="J31" s="56"/>
      <c r="K31" s="22">
        <f>I31+J31</f>
        <v>57000</v>
      </c>
      <c r="L31" s="22"/>
      <c r="M31" s="22">
        <f>K31+L31</f>
        <v>57000</v>
      </c>
      <c r="N31" s="56"/>
      <c r="O31" s="46">
        <v>49500</v>
      </c>
      <c r="P31" s="45"/>
      <c r="Q31" s="46">
        <f>O31+P31</f>
        <v>49500</v>
      </c>
      <c r="R31" s="45"/>
      <c r="S31" s="46">
        <f>Q31+R31</f>
        <v>49500</v>
      </c>
      <c r="T31" s="45"/>
      <c r="U31" s="46">
        <f>S31+T31</f>
        <v>49500</v>
      </c>
      <c r="V31" s="45"/>
      <c r="W31" s="46">
        <f>U31+V31</f>
        <v>49500</v>
      </c>
      <c r="X31" s="16"/>
      <c r="Y31" s="26">
        <f t="shared" si="1"/>
        <v>49500</v>
      </c>
      <c r="Z31" s="16"/>
      <c r="AA31" s="22">
        <v>45000</v>
      </c>
      <c r="AE31" s="22">
        <v>6000</v>
      </c>
      <c r="AF31" s="22">
        <f t="shared" si="0"/>
        <v>51000</v>
      </c>
    </row>
    <row r="32" spans="1:32" ht="15">
      <c r="A32" s="47"/>
      <c r="B32" s="47"/>
      <c r="C32" s="47">
        <v>4020</v>
      </c>
      <c r="D32" s="16" t="s">
        <v>48</v>
      </c>
      <c r="E32" s="62"/>
      <c r="F32" s="59"/>
      <c r="G32" s="22"/>
      <c r="H32" s="56"/>
      <c r="I32" s="22"/>
      <c r="J32" s="56"/>
      <c r="K32" s="22"/>
      <c r="L32" s="22"/>
      <c r="M32" s="22"/>
      <c r="N32" s="56"/>
      <c r="O32" s="22">
        <v>73000</v>
      </c>
      <c r="P32" s="26"/>
      <c r="Q32" s="22">
        <f aca="true" t="shared" si="2" ref="Q32:Q49">O32+P32</f>
        <v>73000</v>
      </c>
      <c r="R32" s="26"/>
      <c r="S32" s="22">
        <f aca="true" t="shared" si="3" ref="S32:S49">Q32+R32</f>
        <v>73000</v>
      </c>
      <c r="T32" s="26"/>
      <c r="U32" s="22">
        <f aca="true" t="shared" si="4" ref="U32:U49">S32+T32</f>
        <v>73000</v>
      </c>
      <c r="V32" s="26"/>
      <c r="W32" s="22">
        <f aca="true" t="shared" si="5" ref="W32:W49">U32+V32</f>
        <v>73000</v>
      </c>
      <c r="X32" s="16"/>
      <c r="Y32" s="26">
        <f t="shared" si="1"/>
        <v>73000</v>
      </c>
      <c r="Z32" s="16"/>
      <c r="AA32" s="22">
        <v>100000</v>
      </c>
      <c r="AE32" s="22">
        <v>8000</v>
      </c>
      <c r="AF32" s="22">
        <f t="shared" si="0"/>
        <v>108000</v>
      </c>
    </row>
    <row r="33" spans="1:32" ht="15">
      <c r="A33" s="47"/>
      <c r="B33" s="47"/>
      <c r="C33" s="47">
        <v>4040</v>
      </c>
      <c r="D33" s="16" t="s">
        <v>40</v>
      </c>
      <c r="E33" s="62">
        <v>3000</v>
      </c>
      <c r="F33" s="59">
        <v>1000</v>
      </c>
      <c r="G33" s="22">
        <f>E33+F33</f>
        <v>4000</v>
      </c>
      <c r="H33" s="56"/>
      <c r="I33" s="22">
        <f>G33+H33</f>
        <v>4000</v>
      </c>
      <c r="J33" s="56"/>
      <c r="K33" s="22">
        <f>I33+J33</f>
        <v>4000</v>
      </c>
      <c r="L33" s="22"/>
      <c r="M33" s="22">
        <f>K33+L33</f>
        <v>4000</v>
      </c>
      <c r="N33" s="56"/>
      <c r="O33" s="22">
        <v>10000</v>
      </c>
      <c r="P33" s="26"/>
      <c r="Q33" s="22">
        <f t="shared" si="2"/>
        <v>10000</v>
      </c>
      <c r="R33" s="26"/>
      <c r="S33" s="22">
        <f t="shared" si="3"/>
        <v>10000</v>
      </c>
      <c r="T33" s="26"/>
      <c r="U33" s="22">
        <f t="shared" si="4"/>
        <v>10000</v>
      </c>
      <c r="V33" s="26"/>
      <c r="W33" s="22">
        <f t="shared" si="5"/>
        <v>10000</v>
      </c>
      <c r="X33" s="16">
        <v>-67</v>
      </c>
      <c r="Y33" s="26">
        <f t="shared" si="1"/>
        <v>9933</v>
      </c>
      <c r="Z33" s="16"/>
      <c r="AA33" s="22">
        <v>8000</v>
      </c>
      <c r="AE33" s="22">
        <v>2134</v>
      </c>
      <c r="AF33" s="22">
        <f t="shared" si="0"/>
        <v>10134</v>
      </c>
    </row>
    <row r="34" spans="1:32" ht="15">
      <c r="A34" s="47"/>
      <c r="B34" s="47"/>
      <c r="C34" s="47">
        <v>4110</v>
      </c>
      <c r="D34" s="16" t="s">
        <v>70</v>
      </c>
      <c r="E34" s="62">
        <v>10900</v>
      </c>
      <c r="F34" s="56"/>
      <c r="G34" s="22">
        <f>E34+F34</f>
        <v>10900</v>
      </c>
      <c r="H34" s="56"/>
      <c r="I34" s="22">
        <f>G34+H34</f>
        <v>10900</v>
      </c>
      <c r="J34" s="56"/>
      <c r="K34" s="22">
        <f>I34+J34</f>
        <v>10900</v>
      </c>
      <c r="L34" s="22"/>
      <c r="M34" s="22">
        <f>K34+L34</f>
        <v>10900</v>
      </c>
      <c r="N34" s="56"/>
      <c r="O34" s="22">
        <v>24100</v>
      </c>
      <c r="P34" s="26"/>
      <c r="Q34" s="22">
        <f t="shared" si="2"/>
        <v>24100</v>
      </c>
      <c r="R34" s="26"/>
      <c r="S34" s="22">
        <f t="shared" si="3"/>
        <v>24100</v>
      </c>
      <c r="T34" s="26"/>
      <c r="U34" s="22">
        <f t="shared" si="4"/>
        <v>24100</v>
      </c>
      <c r="V34" s="26"/>
      <c r="W34" s="22">
        <f t="shared" si="5"/>
        <v>24100</v>
      </c>
      <c r="X34" s="16"/>
      <c r="Y34" s="26">
        <f t="shared" si="1"/>
        <v>24100</v>
      </c>
      <c r="Z34" s="16"/>
      <c r="AA34" s="22">
        <v>24600</v>
      </c>
      <c r="AE34" s="22">
        <v>2000</v>
      </c>
      <c r="AF34" s="22">
        <f t="shared" si="0"/>
        <v>26600</v>
      </c>
    </row>
    <row r="35" spans="1:32" ht="15">
      <c r="A35" s="47"/>
      <c r="B35" s="47"/>
      <c r="C35" s="47">
        <v>4120</v>
      </c>
      <c r="D35" s="16" t="s">
        <v>71</v>
      </c>
      <c r="E35" s="62">
        <v>1500</v>
      </c>
      <c r="F35" s="56"/>
      <c r="G35" s="22">
        <f>E35+F35</f>
        <v>1500</v>
      </c>
      <c r="H35" s="56"/>
      <c r="I35" s="22">
        <f>G35+H35</f>
        <v>1500</v>
      </c>
      <c r="J35" s="56"/>
      <c r="K35" s="22">
        <f>I35+J35</f>
        <v>1500</v>
      </c>
      <c r="L35" s="22"/>
      <c r="M35" s="22">
        <f>K35+L35</f>
        <v>1500</v>
      </c>
      <c r="N35" s="56"/>
      <c r="O35" s="22">
        <v>3200</v>
      </c>
      <c r="P35" s="26"/>
      <c r="Q35" s="22">
        <f t="shared" si="2"/>
        <v>3200</v>
      </c>
      <c r="R35" s="26"/>
      <c r="S35" s="22">
        <f t="shared" si="3"/>
        <v>3200</v>
      </c>
      <c r="T35" s="26"/>
      <c r="U35" s="22">
        <f t="shared" si="4"/>
        <v>3200</v>
      </c>
      <c r="V35" s="26"/>
      <c r="W35" s="22">
        <f t="shared" si="5"/>
        <v>3200</v>
      </c>
      <c r="X35" s="16"/>
      <c r="Y35" s="26">
        <f t="shared" si="1"/>
        <v>3200</v>
      </c>
      <c r="Z35" s="16"/>
      <c r="AA35" s="22">
        <v>3500</v>
      </c>
      <c r="AE35" s="22"/>
      <c r="AF35" s="22">
        <f t="shared" si="0"/>
        <v>3500</v>
      </c>
    </row>
    <row r="36" spans="1:32" ht="15">
      <c r="A36" s="47"/>
      <c r="B36" s="47"/>
      <c r="C36" s="47">
        <v>4170</v>
      </c>
      <c r="D36" s="16"/>
      <c r="E36" s="62"/>
      <c r="F36" s="56"/>
      <c r="G36" s="22"/>
      <c r="H36" s="56"/>
      <c r="I36" s="22"/>
      <c r="J36" s="56"/>
      <c r="K36" s="22"/>
      <c r="L36" s="22"/>
      <c r="M36" s="22"/>
      <c r="N36" s="56"/>
      <c r="O36" s="22"/>
      <c r="P36" s="26"/>
      <c r="Q36" s="22"/>
      <c r="R36" s="26"/>
      <c r="S36" s="22"/>
      <c r="T36" s="26"/>
      <c r="U36" s="22"/>
      <c r="V36" s="26"/>
      <c r="W36" s="22"/>
      <c r="X36" s="16"/>
      <c r="Y36" s="26"/>
      <c r="Z36" s="16"/>
      <c r="AA36" s="22">
        <v>0</v>
      </c>
      <c r="AE36" s="22">
        <v>1000</v>
      </c>
      <c r="AF36" s="22">
        <f t="shared" si="0"/>
        <v>1000</v>
      </c>
    </row>
    <row r="37" spans="1:32" ht="15">
      <c r="A37" s="47"/>
      <c r="B37" s="47"/>
      <c r="C37" s="47">
        <v>4210</v>
      </c>
      <c r="D37" s="16" t="s">
        <v>65</v>
      </c>
      <c r="E37" s="62">
        <v>3000</v>
      </c>
      <c r="F37" s="56"/>
      <c r="G37" s="22">
        <f>E37+F37</f>
        <v>3000</v>
      </c>
      <c r="H37" s="56"/>
      <c r="I37" s="22">
        <f>G37+H37</f>
        <v>3000</v>
      </c>
      <c r="J37" s="56"/>
      <c r="K37" s="22">
        <f>I37+J37</f>
        <v>3000</v>
      </c>
      <c r="L37" s="22"/>
      <c r="M37" s="22">
        <f>K37+L37</f>
        <v>3000</v>
      </c>
      <c r="N37" s="56"/>
      <c r="O37" s="22">
        <v>5500</v>
      </c>
      <c r="P37" s="26"/>
      <c r="Q37" s="22">
        <f t="shared" si="2"/>
        <v>5500</v>
      </c>
      <c r="R37" s="26"/>
      <c r="S37" s="22">
        <f t="shared" si="3"/>
        <v>5500</v>
      </c>
      <c r="T37" s="26">
        <v>-100</v>
      </c>
      <c r="U37" s="22">
        <f t="shared" si="4"/>
        <v>5400</v>
      </c>
      <c r="V37" s="26"/>
      <c r="W37" s="22">
        <f t="shared" si="5"/>
        <v>5400</v>
      </c>
      <c r="X37" s="22">
        <v>-1633</v>
      </c>
      <c r="Y37" s="26">
        <f t="shared" si="1"/>
        <v>3767</v>
      </c>
      <c r="Z37" s="16">
        <v>500</v>
      </c>
      <c r="AA37" s="22">
        <v>3200</v>
      </c>
      <c r="AE37" s="22">
        <v>4000</v>
      </c>
      <c r="AF37" s="22">
        <f t="shared" si="0"/>
        <v>7200</v>
      </c>
    </row>
    <row r="38" spans="1:32" ht="15">
      <c r="A38" s="47"/>
      <c r="B38" s="47"/>
      <c r="C38" s="47">
        <v>4260</v>
      </c>
      <c r="D38" s="16" t="s">
        <v>41</v>
      </c>
      <c r="E38" s="62"/>
      <c r="F38" s="56"/>
      <c r="G38" s="22"/>
      <c r="H38" s="56"/>
      <c r="I38" s="22"/>
      <c r="J38" s="56"/>
      <c r="K38" s="22"/>
      <c r="L38" s="22"/>
      <c r="M38" s="22"/>
      <c r="N38" s="56"/>
      <c r="O38" s="22">
        <v>3400</v>
      </c>
      <c r="P38" s="26"/>
      <c r="Q38" s="22">
        <f t="shared" si="2"/>
        <v>3400</v>
      </c>
      <c r="R38" s="26"/>
      <c r="S38" s="22">
        <f t="shared" si="3"/>
        <v>3400</v>
      </c>
      <c r="T38" s="26"/>
      <c r="U38" s="22">
        <f t="shared" si="4"/>
        <v>3400</v>
      </c>
      <c r="V38" s="26"/>
      <c r="W38" s="22">
        <f t="shared" si="5"/>
        <v>3400</v>
      </c>
      <c r="X38" s="22"/>
      <c r="Y38" s="26">
        <f t="shared" si="1"/>
        <v>3400</v>
      </c>
      <c r="Z38" s="16">
        <v>300</v>
      </c>
      <c r="AA38" s="22">
        <v>6000</v>
      </c>
      <c r="AE38" s="22"/>
      <c r="AF38" s="22">
        <f t="shared" si="0"/>
        <v>6000</v>
      </c>
    </row>
    <row r="39" spans="1:32" ht="15">
      <c r="A39" s="47"/>
      <c r="B39" s="47"/>
      <c r="C39" s="47">
        <v>4270</v>
      </c>
      <c r="D39" s="16"/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/>
      <c r="Q39" s="22"/>
      <c r="R39" s="26"/>
      <c r="S39" s="22"/>
      <c r="T39" s="26"/>
      <c r="U39" s="22"/>
      <c r="V39" s="26"/>
      <c r="W39" s="22"/>
      <c r="X39" s="22"/>
      <c r="Y39" s="26"/>
      <c r="Z39" s="16"/>
      <c r="AA39" s="22">
        <v>0</v>
      </c>
      <c r="AE39" s="22">
        <v>1000</v>
      </c>
      <c r="AF39" s="22">
        <v>1000</v>
      </c>
    </row>
    <row r="40" spans="1:32" ht="15">
      <c r="A40" s="47"/>
      <c r="B40" s="47"/>
      <c r="C40" s="47">
        <v>4280</v>
      </c>
      <c r="D40" s="16" t="s">
        <v>32</v>
      </c>
      <c r="E40" s="62"/>
      <c r="F40" s="56"/>
      <c r="G40" s="22"/>
      <c r="H40" s="56"/>
      <c r="I40" s="22"/>
      <c r="J40" s="56"/>
      <c r="K40" s="22"/>
      <c r="L40" s="22"/>
      <c r="M40" s="22"/>
      <c r="N40" s="56"/>
      <c r="O40" s="22"/>
      <c r="P40" s="26"/>
      <c r="Q40" s="22"/>
      <c r="R40" s="26"/>
      <c r="S40" s="22"/>
      <c r="T40" s="26">
        <v>100</v>
      </c>
      <c r="U40" s="22">
        <f t="shared" si="4"/>
        <v>100</v>
      </c>
      <c r="V40" s="26"/>
      <c r="W40" s="22">
        <f t="shared" si="5"/>
        <v>100</v>
      </c>
      <c r="X40" s="22"/>
      <c r="Y40" s="26">
        <f t="shared" si="1"/>
        <v>100</v>
      </c>
      <c r="Z40" s="16"/>
      <c r="AA40" s="22">
        <v>200</v>
      </c>
      <c r="AE40" s="22"/>
      <c r="AF40" s="22">
        <f t="shared" si="0"/>
        <v>200</v>
      </c>
    </row>
    <row r="41" spans="1:32" ht="15">
      <c r="A41" s="47"/>
      <c r="B41" s="47"/>
      <c r="C41" s="47">
        <v>4300</v>
      </c>
      <c r="D41" s="16" t="s">
        <v>66</v>
      </c>
      <c r="E41" s="62">
        <v>5100</v>
      </c>
      <c r="F41" s="56"/>
      <c r="G41" s="22">
        <f>E41+F41</f>
        <v>5100</v>
      </c>
      <c r="H41" s="56"/>
      <c r="I41" s="22">
        <f>G41+H41</f>
        <v>5100</v>
      </c>
      <c r="J41" s="56"/>
      <c r="K41" s="22">
        <f>I41+J41</f>
        <v>5100</v>
      </c>
      <c r="L41" s="22"/>
      <c r="M41" s="22">
        <f>K41+L41</f>
        <v>5100</v>
      </c>
      <c r="N41" s="56"/>
      <c r="O41" s="22">
        <v>7800</v>
      </c>
      <c r="P41" s="26">
        <v>-3000</v>
      </c>
      <c r="Q41" s="22">
        <f t="shared" si="2"/>
        <v>4800</v>
      </c>
      <c r="R41" s="26"/>
      <c r="S41" s="22">
        <f t="shared" si="3"/>
        <v>4800</v>
      </c>
      <c r="T41" s="26"/>
      <c r="U41" s="22">
        <f t="shared" si="4"/>
        <v>4800</v>
      </c>
      <c r="V41" s="26"/>
      <c r="W41" s="22">
        <f t="shared" si="5"/>
        <v>4800</v>
      </c>
      <c r="X41" s="22">
        <v>500</v>
      </c>
      <c r="Y41" s="26">
        <v>5300</v>
      </c>
      <c r="Z41" s="22">
        <v>-1500</v>
      </c>
      <c r="AA41" s="22">
        <v>1400</v>
      </c>
      <c r="AE41" s="22"/>
      <c r="AF41" s="22">
        <f t="shared" si="0"/>
        <v>1400</v>
      </c>
    </row>
    <row r="42" spans="1:32" ht="15">
      <c r="A42" s="47"/>
      <c r="B42" s="47"/>
      <c r="C42" s="47">
        <v>4350</v>
      </c>
      <c r="D42" s="53" t="s">
        <v>78</v>
      </c>
      <c r="E42" s="62"/>
      <c r="F42" s="56"/>
      <c r="G42" s="22"/>
      <c r="H42" s="56"/>
      <c r="I42" s="22"/>
      <c r="J42" s="56"/>
      <c r="K42" s="22"/>
      <c r="L42" s="22"/>
      <c r="M42" s="22"/>
      <c r="N42" s="56"/>
      <c r="O42" s="22"/>
      <c r="P42" s="26">
        <v>1000</v>
      </c>
      <c r="Q42" s="22">
        <f t="shared" si="2"/>
        <v>1000</v>
      </c>
      <c r="R42" s="26"/>
      <c r="S42" s="22">
        <f t="shared" si="3"/>
        <v>1000</v>
      </c>
      <c r="T42" s="26"/>
      <c r="U42" s="22">
        <f t="shared" si="4"/>
        <v>1000</v>
      </c>
      <c r="V42" s="26"/>
      <c r="W42" s="22">
        <f t="shared" si="5"/>
        <v>1000</v>
      </c>
      <c r="X42" s="22"/>
      <c r="Y42" s="26">
        <f t="shared" si="1"/>
        <v>1000</v>
      </c>
      <c r="Z42" s="16"/>
      <c r="AA42" s="22">
        <v>900</v>
      </c>
      <c r="AE42" s="22"/>
      <c r="AF42" s="22">
        <f t="shared" si="0"/>
        <v>900</v>
      </c>
    </row>
    <row r="43" spans="1:32" ht="15">
      <c r="A43" s="47"/>
      <c r="B43" s="47"/>
      <c r="C43" s="47">
        <v>4360</v>
      </c>
      <c r="D43" s="16" t="s">
        <v>82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/>
      <c r="P43" s="26"/>
      <c r="Q43" s="22"/>
      <c r="R43" s="26"/>
      <c r="S43" s="22"/>
      <c r="T43" s="26"/>
      <c r="U43" s="22"/>
      <c r="V43" s="26"/>
      <c r="W43" s="22"/>
      <c r="X43" s="22"/>
      <c r="Y43" s="26"/>
      <c r="Z43" s="16"/>
      <c r="AA43" s="22">
        <v>2400</v>
      </c>
      <c r="AE43" s="22"/>
      <c r="AF43" s="22">
        <f t="shared" si="0"/>
        <v>2400</v>
      </c>
    </row>
    <row r="44" spans="1:32" ht="15">
      <c r="A44" s="47"/>
      <c r="B44" s="47"/>
      <c r="C44" s="47">
        <v>4370</v>
      </c>
      <c r="D44" s="16" t="s">
        <v>83</v>
      </c>
      <c r="E44" s="62"/>
      <c r="F44" s="56"/>
      <c r="G44" s="22"/>
      <c r="H44" s="56"/>
      <c r="I44" s="22"/>
      <c r="J44" s="56"/>
      <c r="K44" s="22"/>
      <c r="L44" s="22"/>
      <c r="M44" s="22"/>
      <c r="N44" s="56"/>
      <c r="O44" s="22"/>
      <c r="P44" s="26"/>
      <c r="Q44" s="22"/>
      <c r="R44" s="26"/>
      <c r="S44" s="22"/>
      <c r="T44" s="26"/>
      <c r="U44" s="22"/>
      <c r="V44" s="26"/>
      <c r="W44" s="22"/>
      <c r="X44" s="22"/>
      <c r="Y44" s="26"/>
      <c r="Z44" s="16"/>
      <c r="AA44" s="22">
        <v>6200</v>
      </c>
      <c r="AE44" s="22"/>
      <c r="AF44" s="22">
        <f t="shared" si="0"/>
        <v>6200</v>
      </c>
    </row>
    <row r="45" spans="1:32" ht="15">
      <c r="A45" s="47"/>
      <c r="B45" s="47"/>
      <c r="C45" s="47">
        <v>4410</v>
      </c>
      <c r="D45" s="16" t="s">
        <v>72</v>
      </c>
      <c r="E45" s="62">
        <v>3500</v>
      </c>
      <c r="F45" s="56"/>
      <c r="G45" s="22">
        <f>E45+F45</f>
        <v>3500</v>
      </c>
      <c r="H45" s="56"/>
      <c r="I45" s="22">
        <f>G45+H45</f>
        <v>3500</v>
      </c>
      <c r="J45" s="56"/>
      <c r="K45" s="22">
        <f>I45+J45</f>
        <v>3500</v>
      </c>
      <c r="L45" s="22"/>
      <c r="M45" s="22">
        <f>K45+L45</f>
        <v>3500</v>
      </c>
      <c r="N45" s="56"/>
      <c r="O45" s="22">
        <v>4500</v>
      </c>
      <c r="P45" s="26"/>
      <c r="Q45" s="22">
        <f t="shared" si="2"/>
        <v>4500</v>
      </c>
      <c r="R45" s="26"/>
      <c r="S45" s="22">
        <f t="shared" si="3"/>
        <v>4500</v>
      </c>
      <c r="T45" s="26"/>
      <c r="U45" s="22">
        <f t="shared" si="4"/>
        <v>4500</v>
      </c>
      <c r="V45" s="26"/>
      <c r="W45" s="22">
        <f t="shared" si="5"/>
        <v>4500</v>
      </c>
      <c r="X45" s="22">
        <v>1200</v>
      </c>
      <c r="Y45" s="26">
        <f t="shared" si="1"/>
        <v>5700</v>
      </c>
      <c r="Z45" s="16">
        <v>700</v>
      </c>
      <c r="AA45" s="22">
        <v>10000</v>
      </c>
      <c r="AE45" s="22">
        <v>866</v>
      </c>
      <c r="AF45" s="22">
        <f t="shared" si="0"/>
        <v>10866</v>
      </c>
    </row>
    <row r="46" spans="1:32" ht="15">
      <c r="A46" s="47"/>
      <c r="B46" s="47"/>
      <c r="C46" s="47">
        <v>4440</v>
      </c>
      <c r="D46" s="16" t="s">
        <v>73</v>
      </c>
      <c r="E46" s="62"/>
      <c r="F46" s="56"/>
      <c r="G46" s="22"/>
      <c r="H46" s="56"/>
      <c r="I46" s="22"/>
      <c r="J46" s="56"/>
      <c r="K46" s="22"/>
      <c r="L46" s="22"/>
      <c r="M46" s="22"/>
      <c r="N46" s="56"/>
      <c r="O46" s="22">
        <v>3000</v>
      </c>
      <c r="P46" s="26"/>
      <c r="Q46" s="22">
        <f t="shared" si="2"/>
        <v>3000</v>
      </c>
      <c r="R46" s="26"/>
      <c r="S46" s="22">
        <f t="shared" si="3"/>
        <v>3000</v>
      </c>
      <c r="T46" s="26"/>
      <c r="U46" s="22">
        <f t="shared" si="4"/>
        <v>3000</v>
      </c>
      <c r="V46" s="26"/>
      <c r="W46" s="22">
        <f t="shared" si="5"/>
        <v>3000</v>
      </c>
      <c r="X46" s="16"/>
      <c r="Y46" s="26">
        <f t="shared" si="1"/>
        <v>3000</v>
      </c>
      <c r="Z46" s="16"/>
      <c r="AA46" s="22">
        <v>4800</v>
      </c>
      <c r="AE46" s="22"/>
      <c r="AF46" s="22">
        <f t="shared" si="0"/>
        <v>4800</v>
      </c>
    </row>
    <row r="47" spans="1:32" ht="15">
      <c r="A47" s="47"/>
      <c r="B47" s="47"/>
      <c r="C47" s="47">
        <v>4740</v>
      </c>
      <c r="D47" s="53" t="s">
        <v>100</v>
      </c>
      <c r="E47" s="62"/>
      <c r="F47" s="56"/>
      <c r="G47" s="26"/>
      <c r="H47" s="56"/>
      <c r="I47" s="22"/>
      <c r="J47" s="56"/>
      <c r="K47" s="22"/>
      <c r="L47" s="22"/>
      <c r="M47" s="26"/>
      <c r="N47" s="56"/>
      <c r="O47" s="22"/>
      <c r="P47" s="26"/>
      <c r="Q47" s="22"/>
      <c r="R47" s="26"/>
      <c r="S47" s="22"/>
      <c r="T47" s="26"/>
      <c r="U47" s="22"/>
      <c r="V47" s="26"/>
      <c r="W47" s="22"/>
      <c r="X47" s="16"/>
      <c r="Y47" s="26"/>
      <c r="Z47" s="16"/>
      <c r="AA47" s="22">
        <v>2000</v>
      </c>
      <c r="AE47" s="22"/>
      <c r="AF47" s="22">
        <f t="shared" si="0"/>
        <v>2000</v>
      </c>
    </row>
    <row r="48" spans="1:32" ht="15">
      <c r="A48" s="47"/>
      <c r="B48" s="47"/>
      <c r="C48" s="47">
        <v>4750</v>
      </c>
      <c r="D48" s="16" t="s">
        <v>77</v>
      </c>
      <c r="E48" s="62"/>
      <c r="F48" s="56"/>
      <c r="G48" s="26"/>
      <c r="H48" s="56"/>
      <c r="I48" s="22"/>
      <c r="J48" s="56"/>
      <c r="K48" s="22"/>
      <c r="L48" s="22"/>
      <c r="M48" s="26"/>
      <c r="N48" s="56"/>
      <c r="O48" s="22"/>
      <c r="P48" s="26"/>
      <c r="Q48" s="22"/>
      <c r="R48" s="26"/>
      <c r="S48" s="22"/>
      <c r="T48" s="26"/>
      <c r="U48" s="22"/>
      <c r="V48" s="26"/>
      <c r="W48" s="22"/>
      <c r="X48" s="16"/>
      <c r="Y48" s="26"/>
      <c r="Z48" s="16"/>
      <c r="AA48" s="22">
        <v>800</v>
      </c>
      <c r="AE48" s="22"/>
      <c r="AF48" s="22">
        <f t="shared" si="0"/>
        <v>800</v>
      </c>
    </row>
    <row r="49" spans="1:32" ht="15">
      <c r="A49" s="49"/>
      <c r="B49" s="49"/>
      <c r="C49" s="49">
        <v>6060</v>
      </c>
      <c r="D49" s="50" t="s">
        <v>49</v>
      </c>
      <c r="E49" s="62"/>
      <c r="F49" s="56"/>
      <c r="G49" s="26"/>
      <c r="H49" s="56"/>
      <c r="I49" s="22"/>
      <c r="J49" s="56"/>
      <c r="K49" s="22"/>
      <c r="L49" s="22"/>
      <c r="M49" s="26"/>
      <c r="N49" s="56"/>
      <c r="O49" s="27">
        <v>7000</v>
      </c>
      <c r="P49" s="52"/>
      <c r="Q49" s="27">
        <f t="shared" si="2"/>
        <v>7000</v>
      </c>
      <c r="R49" s="52"/>
      <c r="S49" s="27">
        <f t="shared" si="3"/>
        <v>7000</v>
      </c>
      <c r="T49" s="52"/>
      <c r="U49" s="27">
        <f t="shared" si="4"/>
        <v>7000</v>
      </c>
      <c r="V49" s="52"/>
      <c r="W49" s="27">
        <f t="shared" si="5"/>
        <v>7000</v>
      </c>
      <c r="X49" s="16"/>
      <c r="Y49" s="26">
        <f t="shared" si="1"/>
        <v>7000</v>
      </c>
      <c r="Z49" s="16"/>
      <c r="AA49" s="22">
        <v>7000</v>
      </c>
      <c r="AE49" s="22"/>
      <c r="AF49" s="22">
        <f t="shared" si="0"/>
        <v>7000</v>
      </c>
    </row>
    <row r="50" spans="1:32" ht="15.75">
      <c r="A50" s="119"/>
      <c r="B50" s="120"/>
      <c r="C50" s="120"/>
      <c r="D50" s="121"/>
      <c r="E50" s="31">
        <f>SUM(E31:E46)</f>
        <v>85000</v>
      </c>
      <c r="F50" s="29">
        <v>0</v>
      </c>
      <c r="G50" s="30">
        <f aca="true" t="shared" si="6" ref="G50:G55">E50+F50</f>
        <v>85000</v>
      </c>
      <c r="H50" s="29"/>
      <c r="I50" s="31">
        <f>SUM(I31:I46)</f>
        <v>85000</v>
      </c>
      <c r="J50" s="30"/>
      <c r="K50" s="31">
        <f>SUM(K31:K46)</f>
        <v>85000</v>
      </c>
      <c r="L50" s="31">
        <f>SUM(L31:L46)</f>
        <v>0</v>
      </c>
      <c r="M50" s="30">
        <f>SUM(M31:M46)</f>
        <v>85000</v>
      </c>
      <c r="N50" s="29"/>
      <c r="O50" s="31">
        <f>SUM(O31:O49)</f>
        <v>191000</v>
      </c>
      <c r="P50" s="31">
        <f>SUM(P31:P49)</f>
        <v>-2000</v>
      </c>
      <c r="Q50" s="28">
        <f>SUM(Q31:Q49)</f>
        <v>189000</v>
      </c>
      <c r="R50" s="31"/>
      <c r="S50" s="28">
        <f>SUM(S31:S49)</f>
        <v>189000</v>
      </c>
      <c r="T50" s="28">
        <f>SUM(T31:T49)</f>
        <v>0</v>
      </c>
      <c r="U50" s="28">
        <f>SUM(U31:U49)</f>
        <v>189000</v>
      </c>
      <c r="V50" s="28"/>
      <c r="W50" s="28">
        <f>SUM(W31:W49)</f>
        <v>189000</v>
      </c>
      <c r="X50" s="31">
        <f>SUM(X31:X49)</f>
        <v>0</v>
      </c>
      <c r="Y50" s="30">
        <f>SUM(Y31:Y49)</f>
        <v>189000</v>
      </c>
      <c r="Z50" s="83">
        <f>SUM(Z31:Z49)</f>
        <v>0</v>
      </c>
      <c r="AA50" s="31">
        <f>SUM(AA31:AA49)</f>
        <v>226000</v>
      </c>
      <c r="AE50" s="82">
        <f>SUM(AE31:AE49)</f>
        <v>25000</v>
      </c>
      <c r="AF50" s="82">
        <f t="shared" si="0"/>
        <v>251000</v>
      </c>
    </row>
    <row r="51" spans="1:32" ht="15.75">
      <c r="A51" s="126" t="s">
        <v>26</v>
      </c>
      <c r="B51" s="120"/>
      <c r="C51" s="120"/>
      <c r="D51" s="121"/>
      <c r="E51" s="31">
        <v>235000</v>
      </c>
      <c r="F51" s="29">
        <v>0</v>
      </c>
      <c r="G51" s="30">
        <f t="shared" si="6"/>
        <v>235000</v>
      </c>
      <c r="H51" s="29"/>
      <c r="I51" s="31">
        <f>I24+I28+I50</f>
        <v>235000</v>
      </c>
      <c r="J51" s="30"/>
      <c r="K51" s="31">
        <f>K24+K28+K50</f>
        <v>235000</v>
      </c>
      <c r="L51" s="31">
        <f>L24+L28+L50</f>
        <v>0</v>
      </c>
      <c r="M51" s="30">
        <f>M24+M28+M50</f>
        <v>235000</v>
      </c>
      <c r="N51" s="57"/>
      <c r="O51" s="31">
        <f>O50+O30+O26</f>
        <v>276000</v>
      </c>
      <c r="P51" s="31">
        <f>P50+P30+P26</f>
        <v>-12000</v>
      </c>
      <c r="Q51" s="37">
        <f>Q50+Q30+Q26</f>
        <v>264000</v>
      </c>
      <c r="R51" s="31"/>
      <c r="S51" s="37">
        <f aca="true" t="shared" si="7" ref="S51:Y51">S50+S30+S26</f>
        <v>264000</v>
      </c>
      <c r="T51" s="37">
        <f t="shared" si="7"/>
        <v>0</v>
      </c>
      <c r="U51" s="37">
        <f t="shared" si="7"/>
        <v>264000</v>
      </c>
      <c r="V51" s="37">
        <f t="shared" si="7"/>
        <v>0</v>
      </c>
      <c r="W51" s="37">
        <f t="shared" si="7"/>
        <v>264000</v>
      </c>
      <c r="X51" s="31">
        <f t="shared" si="7"/>
        <v>0</v>
      </c>
      <c r="Y51" s="30">
        <f t="shared" si="7"/>
        <v>264000</v>
      </c>
      <c r="Z51" s="83">
        <v>0</v>
      </c>
      <c r="AA51" s="31">
        <f>AA50+AA30+AA26</f>
        <v>299000</v>
      </c>
      <c r="AE51" s="82">
        <f>AE50+AE30+AE26</f>
        <v>25000</v>
      </c>
      <c r="AF51" s="82">
        <f t="shared" si="0"/>
        <v>324000</v>
      </c>
    </row>
    <row r="52" spans="1:32" ht="15">
      <c r="A52" s="48">
        <v>750</v>
      </c>
      <c r="B52" s="41">
        <v>75011</v>
      </c>
      <c r="C52" s="41">
        <v>4010</v>
      </c>
      <c r="D52" s="43" t="s">
        <v>69</v>
      </c>
      <c r="E52" s="46">
        <v>105616</v>
      </c>
      <c r="F52" s="59"/>
      <c r="G52" s="46">
        <f t="shared" si="6"/>
        <v>105616</v>
      </c>
      <c r="H52" s="56"/>
      <c r="I52" s="46">
        <f>G52+H52</f>
        <v>105616</v>
      </c>
      <c r="J52" s="59">
        <v>-6992</v>
      </c>
      <c r="K52" s="46">
        <f>I52+J52</f>
        <v>98624</v>
      </c>
      <c r="L52" s="46"/>
      <c r="M52" s="46">
        <f>K52+L52</f>
        <v>98624</v>
      </c>
      <c r="N52" s="56"/>
      <c r="O52" s="46">
        <v>104955</v>
      </c>
      <c r="P52" s="45"/>
      <c r="Q52" s="46">
        <f>O52+P52</f>
        <v>104955</v>
      </c>
      <c r="R52" s="45"/>
      <c r="S52" s="46">
        <f>Q52+R52</f>
        <v>104955</v>
      </c>
      <c r="T52" s="45"/>
      <c r="U52" s="46">
        <f>S52+T52</f>
        <v>104955</v>
      </c>
      <c r="V52" s="45"/>
      <c r="W52" s="46">
        <f>U52+V52</f>
        <v>104955</v>
      </c>
      <c r="X52" s="22"/>
      <c r="Y52" s="26">
        <f t="shared" si="1"/>
        <v>104955</v>
      </c>
      <c r="Z52" s="16"/>
      <c r="AA52" s="22">
        <v>106861</v>
      </c>
      <c r="AE52" s="22"/>
      <c r="AF52" s="22">
        <f t="shared" si="0"/>
        <v>106861</v>
      </c>
    </row>
    <row r="53" spans="1:32" ht="15">
      <c r="A53" s="48"/>
      <c r="B53" s="47"/>
      <c r="C53" s="47">
        <v>4110</v>
      </c>
      <c r="D53" s="16" t="s">
        <v>70</v>
      </c>
      <c r="E53" s="22">
        <v>18700</v>
      </c>
      <c r="F53" s="59"/>
      <c r="G53" s="22">
        <f t="shared" si="6"/>
        <v>18700</v>
      </c>
      <c r="H53" s="56"/>
      <c r="I53" s="22">
        <f>G53+H53</f>
        <v>18700</v>
      </c>
      <c r="J53" s="56"/>
      <c r="K53" s="22">
        <f>I53+J53</f>
        <v>18700</v>
      </c>
      <c r="L53" s="22"/>
      <c r="M53" s="22">
        <f>K53+L53</f>
        <v>18700</v>
      </c>
      <c r="N53" s="56"/>
      <c r="O53" s="22">
        <v>18070</v>
      </c>
      <c r="P53" s="26"/>
      <c r="Q53" s="22">
        <f>O53+P53</f>
        <v>18070</v>
      </c>
      <c r="R53" s="26"/>
      <c r="S53" s="22">
        <f>Q53+R53</f>
        <v>18070</v>
      </c>
      <c r="T53" s="26"/>
      <c r="U53" s="22">
        <f>S53+T53</f>
        <v>18070</v>
      </c>
      <c r="V53" s="26"/>
      <c r="W53" s="22">
        <f>U53+V53</f>
        <v>18070</v>
      </c>
      <c r="X53" s="22"/>
      <c r="Y53" s="26">
        <f t="shared" si="1"/>
        <v>18070</v>
      </c>
      <c r="Z53" s="16"/>
      <c r="AA53" s="22">
        <v>18300</v>
      </c>
      <c r="AE53" s="22"/>
      <c r="AF53" s="22">
        <f t="shared" si="0"/>
        <v>18300</v>
      </c>
    </row>
    <row r="54" spans="1:32" ht="15">
      <c r="A54" s="48"/>
      <c r="B54" s="47"/>
      <c r="C54" s="47">
        <v>4120</v>
      </c>
      <c r="D54" s="16" t="s">
        <v>71</v>
      </c>
      <c r="E54" s="22">
        <v>2500</v>
      </c>
      <c r="F54" s="59"/>
      <c r="G54" s="22">
        <f t="shared" si="6"/>
        <v>2500</v>
      </c>
      <c r="H54" s="56"/>
      <c r="I54" s="22">
        <f>G54+H54</f>
        <v>2500</v>
      </c>
      <c r="J54" s="56"/>
      <c r="K54" s="22">
        <f>I54+J54</f>
        <v>2500</v>
      </c>
      <c r="L54" s="22"/>
      <c r="M54" s="22">
        <f>K54+L54</f>
        <v>2500</v>
      </c>
      <c r="N54" s="56"/>
      <c r="O54" s="22">
        <v>2570</v>
      </c>
      <c r="P54" s="26"/>
      <c r="Q54" s="27">
        <f>O54+P54</f>
        <v>2570</v>
      </c>
      <c r="R54" s="26"/>
      <c r="S54" s="27">
        <f>Q54+R54</f>
        <v>2570</v>
      </c>
      <c r="T54" s="26"/>
      <c r="U54" s="27">
        <f>S54+T54</f>
        <v>2570</v>
      </c>
      <c r="V54" s="26"/>
      <c r="W54" s="27">
        <f>U54+V54</f>
        <v>2570</v>
      </c>
      <c r="X54" s="22"/>
      <c r="Y54" s="26">
        <f t="shared" si="1"/>
        <v>2570</v>
      </c>
      <c r="Z54" s="16"/>
      <c r="AA54" s="22">
        <v>2700</v>
      </c>
      <c r="AE54" s="22"/>
      <c r="AF54" s="22">
        <f t="shared" si="0"/>
        <v>2700</v>
      </c>
    </row>
    <row r="55" spans="1:32" ht="15.75">
      <c r="A55" s="145"/>
      <c r="B55" s="146"/>
      <c r="C55" s="146"/>
      <c r="D55" s="147"/>
      <c r="E55" s="30">
        <f>SUM(E52:E54)</f>
        <v>126816</v>
      </c>
      <c r="F55" s="29"/>
      <c r="G55" s="30">
        <f t="shared" si="6"/>
        <v>126816</v>
      </c>
      <c r="H55" s="29"/>
      <c r="I55" s="31">
        <f>SUM(I52:I54)</f>
        <v>126816</v>
      </c>
      <c r="J55" s="31">
        <f>SUM(J52:J54)</f>
        <v>-6992</v>
      </c>
      <c r="K55" s="31">
        <f>SUM(K52:K54)</f>
        <v>119824</v>
      </c>
      <c r="L55" s="31">
        <f>SUM(L52:L54)</f>
        <v>0</v>
      </c>
      <c r="M55" s="31">
        <f>SUM(M52:M54)</f>
        <v>119824</v>
      </c>
      <c r="N55" s="29"/>
      <c r="O55" s="31">
        <f>SUM(O52:O54)</f>
        <v>125595</v>
      </c>
      <c r="P55" s="31"/>
      <c r="Q55" s="32">
        <f>SUM(Q52:Q54)</f>
        <v>125595</v>
      </c>
      <c r="R55" s="31"/>
      <c r="S55" s="32">
        <f>SUM(S52:S54)</f>
        <v>125595</v>
      </c>
      <c r="T55" s="31"/>
      <c r="U55" s="32">
        <f>SUM(U52:U54)</f>
        <v>125595</v>
      </c>
      <c r="V55" s="31"/>
      <c r="W55" s="32">
        <f>SUM(W52:W54)</f>
        <v>125595</v>
      </c>
      <c r="X55" s="31"/>
      <c r="Y55" s="30">
        <f>SUM(Y52:Y54)</f>
        <v>125595</v>
      </c>
      <c r="Z55" s="83"/>
      <c r="AA55" s="37">
        <f>SUM(AA52:AA54)</f>
        <v>127861</v>
      </c>
      <c r="AE55" s="82"/>
      <c r="AF55" s="82">
        <f t="shared" si="0"/>
        <v>127861</v>
      </c>
    </row>
    <row r="56" spans="1:32" ht="15">
      <c r="A56" s="41">
        <v>750</v>
      </c>
      <c r="B56" s="41">
        <v>75045</v>
      </c>
      <c r="C56" s="41">
        <v>4110</v>
      </c>
      <c r="D56" s="58" t="s">
        <v>70</v>
      </c>
      <c r="E56" s="59"/>
      <c r="F56" s="56"/>
      <c r="G56" s="26"/>
      <c r="H56" s="56"/>
      <c r="I56" s="22"/>
      <c r="J56" s="59"/>
      <c r="K56" s="22"/>
      <c r="L56" s="22"/>
      <c r="M56" s="22"/>
      <c r="N56" s="56"/>
      <c r="O56" s="46">
        <v>1150</v>
      </c>
      <c r="P56" s="45"/>
      <c r="Q56" s="46">
        <f aca="true" t="shared" si="8" ref="Q56:Q63">O56+P56</f>
        <v>1150</v>
      </c>
      <c r="R56" s="45"/>
      <c r="S56" s="46">
        <f aca="true" t="shared" si="9" ref="S56:S63">Q56+R56</f>
        <v>1150</v>
      </c>
      <c r="T56" s="45">
        <v>-304</v>
      </c>
      <c r="U56" s="46">
        <f aca="true" t="shared" si="10" ref="U56:U63">S56+T56</f>
        <v>846</v>
      </c>
      <c r="V56" s="45"/>
      <c r="W56" s="46">
        <f aca="true" t="shared" si="11" ref="W56:W63">U56+V56</f>
        <v>846</v>
      </c>
      <c r="X56" s="22"/>
      <c r="Y56" s="26">
        <f t="shared" si="1"/>
        <v>846</v>
      </c>
      <c r="Z56" s="17"/>
      <c r="AA56" s="46">
        <v>890</v>
      </c>
      <c r="AE56" s="22"/>
      <c r="AF56" s="22">
        <f t="shared" si="0"/>
        <v>890</v>
      </c>
    </row>
    <row r="57" spans="1:32" ht="15.75">
      <c r="A57" s="105"/>
      <c r="B57" s="60"/>
      <c r="C57" s="47">
        <v>4120</v>
      </c>
      <c r="D57" s="61" t="s">
        <v>71</v>
      </c>
      <c r="E57" s="59"/>
      <c r="F57" s="56"/>
      <c r="G57" s="26"/>
      <c r="H57" s="56"/>
      <c r="I57" s="22"/>
      <c r="J57" s="59"/>
      <c r="K57" s="22"/>
      <c r="L57" s="22"/>
      <c r="M57" s="22"/>
      <c r="N57" s="56"/>
      <c r="O57" s="22">
        <v>150</v>
      </c>
      <c r="P57" s="26"/>
      <c r="Q57" s="22">
        <f t="shared" si="8"/>
        <v>150</v>
      </c>
      <c r="R57" s="26"/>
      <c r="S57" s="22">
        <f t="shared" si="9"/>
        <v>150</v>
      </c>
      <c r="T57" s="26">
        <v>-23</v>
      </c>
      <c r="U57" s="22">
        <f t="shared" si="10"/>
        <v>127</v>
      </c>
      <c r="V57" s="26"/>
      <c r="W57" s="22">
        <f t="shared" si="11"/>
        <v>127</v>
      </c>
      <c r="X57" s="16"/>
      <c r="Y57" s="26">
        <f t="shared" si="1"/>
        <v>127</v>
      </c>
      <c r="Z57" s="17"/>
      <c r="AA57" s="22">
        <v>140</v>
      </c>
      <c r="AE57" s="22"/>
      <c r="AF57" s="22">
        <f t="shared" si="0"/>
        <v>140</v>
      </c>
    </row>
    <row r="58" spans="1:32" ht="15.75">
      <c r="A58" s="105"/>
      <c r="B58" s="60"/>
      <c r="C58" s="47">
        <v>4170</v>
      </c>
      <c r="D58" s="61" t="s">
        <v>55</v>
      </c>
      <c r="E58" s="59"/>
      <c r="F58" s="56"/>
      <c r="G58" s="26"/>
      <c r="H58" s="56"/>
      <c r="I58" s="22"/>
      <c r="J58" s="59"/>
      <c r="K58" s="22"/>
      <c r="L58" s="22"/>
      <c r="M58" s="22"/>
      <c r="N58" s="56"/>
      <c r="O58" s="22"/>
      <c r="P58" s="26">
        <v>9000</v>
      </c>
      <c r="Q58" s="22">
        <f t="shared" si="8"/>
        <v>9000</v>
      </c>
      <c r="R58" s="26"/>
      <c r="S58" s="22">
        <f t="shared" si="9"/>
        <v>9000</v>
      </c>
      <c r="T58" s="26">
        <v>530</v>
      </c>
      <c r="U58" s="22">
        <f t="shared" si="10"/>
        <v>9530</v>
      </c>
      <c r="V58" s="26"/>
      <c r="W58" s="22">
        <f t="shared" si="11"/>
        <v>9530</v>
      </c>
      <c r="X58" s="16">
        <v>-750</v>
      </c>
      <c r="Y58" s="26">
        <f t="shared" si="1"/>
        <v>8780</v>
      </c>
      <c r="Z58" s="17"/>
      <c r="AA58" s="22">
        <v>10300</v>
      </c>
      <c r="AE58" s="22"/>
      <c r="AF58" s="22">
        <f t="shared" si="0"/>
        <v>10300</v>
      </c>
    </row>
    <row r="59" spans="1:32" ht="15">
      <c r="A59" s="47"/>
      <c r="B59" s="47"/>
      <c r="C59" s="47">
        <v>4210</v>
      </c>
      <c r="D59" s="16" t="s">
        <v>65</v>
      </c>
      <c r="E59" s="62"/>
      <c r="F59" s="56"/>
      <c r="G59" s="22"/>
      <c r="H59" s="56"/>
      <c r="I59" s="22"/>
      <c r="J59" s="56"/>
      <c r="K59" s="22"/>
      <c r="L59" s="22"/>
      <c r="M59" s="22"/>
      <c r="N59" s="56"/>
      <c r="O59" s="22">
        <v>1500</v>
      </c>
      <c r="P59" s="26"/>
      <c r="Q59" s="22">
        <f t="shared" si="8"/>
        <v>1500</v>
      </c>
      <c r="R59" s="26"/>
      <c r="S59" s="22">
        <f t="shared" si="9"/>
        <v>1500</v>
      </c>
      <c r="T59" s="26">
        <v>-185</v>
      </c>
      <c r="U59" s="22">
        <f t="shared" si="10"/>
        <v>1315</v>
      </c>
      <c r="V59" s="26"/>
      <c r="W59" s="22">
        <f t="shared" si="11"/>
        <v>1315</v>
      </c>
      <c r="X59" s="16"/>
      <c r="Y59" s="26">
        <f t="shared" si="1"/>
        <v>1315</v>
      </c>
      <c r="Z59" s="17"/>
      <c r="AA59" s="22">
        <v>800</v>
      </c>
      <c r="AE59" s="22">
        <v>-89</v>
      </c>
      <c r="AF59" s="22">
        <f t="shared" si="0"/>
        <v>711</v>
      </c>
    </row>
    <row r="60" spans="1:32" ht="15">
      <c r="A60" s="47"/>
      <c r="B60" s="47"/>
      <c r="C60" s="47">
        <v>4300</v>
      </c>
      <c r="D60" s="16" t="s">
        <v>66</v>
      </c>
      <c r="E60" s="62">
        <v>12000</v>
      </c>
      <c r="F60" s="56"/>
      <c r="G60" s="22">
        <f>E60+F60</f>
        <v>12000</v>
      </c>
      <c r="H60" s="56"/>
      <c r="I60" s="22">
        <f>G60+H60</f>
        <v>12000</v>
      </c>
      <c r="J60" s="56"/>
      <c r="K60" s="22">
        <f>I60+J60</f>
        <v>12000</v>
      </c>
      <c r="L60" s="22"/>
      <c r="M60" s="22">
        <f>K60+L60</f>
        <v>12000</v>
      </c>
      <c r="N60" s="59">
        <v>7218</v>
      </c>
      <c r="O60" s="22">
        <v>12250</v>
      </c>
      <c r="P60" s="26">
        <v>-9000</v>
      </c>
      <c r="Q60" s="22">
        <f t="shared" si="8"/>
        <v>3250</v>
      </c>
      <c r="R60" s="26"/>
      <c r="S60" s="22">
        <f t="shared" si="9"/>
        <v>3250</v>
      </c>
      <c r="T60" s="26">
        <v>221</v>
      </c>
      <c r="U60" s="22">
        <f t="shared" si="10"/>
        <v>3471</v>
      </c>
      <c r="V60" s="26"/>
      <c r="W60" s="22">
        <f t="shared" si="11"/>
        <v>3471</v>
      </c>
      <c r="X60" s="16">
        <v>844</v>
      </c>
      <c r="Y60" s="26">
        <f t="shared" si="1"/>
        <v>4315</v>
      </c>
      <c r="Z60" s="17"/>
      <c r="AA60" s="22">
        <v>300</v>
      </c>
      <c r="AE60" s="22"/>
      <c r="AF60" s="22">
        <f t="shared" si="0"/>
        <v>300</v>
      </c>
    </row>
    <row r="61" spans="1:32" ht="15">
      <c r="A61" s="47"/>
      <c r="B61" s="47"/>
      <c r="C61" s="47">
        <v>4370</v>
      </c>
      <c r="D61" s="53" t="s">
        <v>74</v>
      </c>
      <c r="E61" s="62"/>
      <c r="F61" s="56"/>
      <c r="G61" s="22"/>
      <c r="H61" s="56"/>
      <c r="I61" s="22"/>
      <c r="J61" s="56"/>
      <c r="K61" s="22"/>
      <c r="L61" s="22"/>
      <c r="M61" s="22"/>
      <c r="N61" s="59"/>
      <c r="O61" s="22"/>
      <c r="P61" s="26"/>
      <c r="Q61" s="22"/>
      <c r="R61" s="26"/>
      <c r="S61" s="22"/>
      <c r="T61" s="26"/>
      <c r="U61" s="22"/>
      <c r="V61" s="26"/>
      <c r="W61" s="22"/>
      <c r="X61" s="16"/>
      <c r="Y61" s="26"/>
      <c r="Z61" s="17"/>
      <c r="AA61" s="22">
        <v>130</v>
      </c>
      <c r="AE61" s="22"/>
      <c r="AF61" s="22">
        <f t="shared" si="0"/>
        <v>130</v>
      </c>
    </row>
    <row r="62" spans="1:32" ht="15">
      <c r="A62" s="47"/>
      <c r="B62" s="47"/>
      <c r="C62" s="47">
        <v>4400</v>
      </c>
      <c r="D62" s="53" t="s">
        <v>75</v>
      </c>
      <c r="E62" s="62"/>
      <c r="F62" s="56"/>
      <c r="G62" s="22"/>
      <c r="H62" s="56"/>
      <c r="I62" s="22"/>
      <c r="J62" s="56"/>
      <c r="K62" s="22"/>
      <c r="L62" s="22"/>
      <c r="M62" s="22"/>
      <c r="N62" s="59"/>
      <c r="O62" s="22"/>
      <c r="P62" s="26"/>
      <c r="Q62" s="22"/>
      <c r="R62" s="26"/>
      <c r="S62" s="22"/>
      <c r="T62" s="26"/>
      <c r="U62" s="22"/>
      <c r="V62" s="26"/>
      <c r="W62" s="22"/>
      <c r="X62" s="16"/>
      <c r="Y62" s="26"/>
      <c r="Z62" s="17"/>
      <c r="AA62" s="22">
        <v>3800</v>
      </c>
      <c r="AE62" s="22"/>
      <c r="AF62" s="22">
        <f t="shared" si="0"/>
        <v>3800</v>
      </c>
    </row>
    <row r="63" spans="1:32" ht="15">
      <c r="A63" s="47"/>
      <c r="B63" s="47"/>
      <c r="C63" s="47">
        <v>4410</v>
      </c>
      <c r="D63" s="16" t="s">
        <v>72</v>
      </c>
      <c r="E63" s="53">
        <v>500</v>
      </c>
      <c r="F63" s="56"/>
      <c r="G63" s="22">
        <f>E63+F63</f>
        <v>500</v>
      </c>
      <c r="H63" s="56"/>
      <c r="I63" s="22">
        <f>G63+H63</f>
        <v>500</v>
      </c>
      <c r="J63" s="56"/>
      <c r="K63" s="22">
        <f>I63+J63</f>
        <v>500</v>
      </c>
      <c r="L63" s="22"/>
      <c r="M63" s="22">
        <f>K63+L63</f>
        <v>500</v>
      </c>
      <c r="N63" s="56">
        <v>356</v>
      </c>
      <c r="O63" s="22">
        <v>950</v>
      </c>
      <c r="P63" s="26"/>
      <c r="Q63" s="22">
        <f t="shared" si="8"/>
        <v>950</v>
      </c>
      <c r="R63" s="26"/>
      <c r="S63" s="22">
        <f t="shared" si="9"/>
        <v>950</v>
      </c>
      <c r="T63" s="26">
        <v>-239</v>
      </c>
      <c r="U63" s="22">
        <f t="shared" si="10"/>
        <v>711</v>
      </c>
      <c r="V63" s="26"/>
      <c r="W63" s="22">
        <f t="shared" si="11"/>
        <v>711</v>
      </c>
      <c r="X63" s="16">
        <v>-94</v>
      </c>
      <c r="Y63" s="26">
        <f t="shared" si="1"/>
        <v>617</v>
      </c>
      <c r="Z63" s="17"/>
      <c r="AA63" s="22">
        <v>140</v>
      </c>
      <c r="AE63" s="22"/>
      <c r="AF63" s="22">
        <f t="shared" si="0"/>
        <v>140</v>
      </c>
    </row>
    <row r="64" spans="1:32" ht="15">
      <c r="A64" s="49"/>
      <c r="B64" s="49"/>
      <c r="C64" s="49">
        <v>4740</v>
      </c>
      <c r="D64" s="53" t="s">
        <v>100</v>
      </c>
      <c r="E64" s="56"/>
      <c r="F64" s="56"/>
      <c r="G64" s="26"/>
      <c r="H64" s="56"/>
      <c r="I64" s="22"/>
      <c r="J64" s="56"/>
      <c r="K64" s="22"/>
      <c r="L64" s="22"/>
      <c r="M64" s="22"/>
      <c r="N64" s="56"/>
      <c r="O64" s="22"/>
      <c r="P64" s="26"/>
      <c r="Q64" s="22"/>
      <c r="R64" s="26"/>
      <c r="S64" s="22"/>
      <c r="T64" s="26"/>
      <c r="U64" s="22"/>
      <c r="V64" s="26"/>
      <c r="W64" s="22"/>
      <c r="X64" s="16"/>
      <c r="Y64" s="26"/>
      <c r="Z64" s="17"/>
      <c r="AA64" s="22">
        <v>0</v>
      </c>
      <c r="AE64" s="22">
        <v>89</v>
      </c>
      <c r="AF64" s="22">
        <f t="shared" si="0"/>
        <v>89</v>
      </c>
    </row>
    <row r="65" spans="1:32" ht="15.75">
      <c r="A65" s="119"/>
      <c r="B65" s="120"/>
      <c r="C65" s="120"/>
      <c r="D65" s="121"/>
      <c r="E65" s="30">
        <v>22000</v>
      </c>
      <c r="F65" s="29"/>
      <c r="G65" s="30">
        <f>E65+F65</f>
        <v>22000</v>
      </c>
      <c r="H65" s="29"/>
      <c r="I65" s="31">
        <f>SUM(I59:I63)</f>
        <v>12500</v>
      </c>
      <c r="J65" s="30">
        <f>SUM(J59:J63)</f>
        <v>0</v>
      </c>
      <c r="K65" s="31">
        <f>SUM(K59:K63)</f>
        <v>12500</v>
      </c>
      <c r="L65" s="31">
        <f>SUM(L59:L63)</f>
        <v>0</v>
      </c>
      <c r="M65" s="31">
        <f>SUM(M59:M63)</f>
        <v>12500</v>
      </c>
      <c r="N65" s="29">
        <v>0</v>
      </c>
      <c r="O65" s="31">
        <f>SUM(O56:O63)</f>
        <v>16000</v>
      </c>
      <c r="P65" s="31">
        <f>SUM(P56:P63)</f>
        <v>0</v>
      </c>
      <c r="Q65" s="31">
        <f>SUM(Q56:Q63)</f>
        <v>16000</v>
      </c>
      <c r="R65" s="31"/>
      <c r="S65" s="31">
        <f>SUM(S56:S63)</f>
        <v>16000</v>
      </c>
      <c r="T65" s="31">
        <f>SUM(T56:T63)</f>
        <v>0</v>
      </c>
      <c r="U65" s="31">
        <f>SUM(U56:U63)</f>
        <v>16000</v>
      </c>
      <c r="V65" s="31"/>
      <c r="W65" s="31">
        <f>SUM(W56:W63)</f>
        <v>16000</v>
      </c>
      <c r="X65" s="31">
        <f>SUM(X56:X63)</f>
        <v>0</v>
      </c>
      <c r="Y65" s="91">
        <f t="shared" si="1"/>
        <v>16000</v>
      </c>
      <c r="Z65" s="83"/>
      <c r="AA65" s="31">
        <f>SUM(AA56:AA64)</f>
        <v>16500</v>
      </c>
      <c r="AE65" s="82"/>
      <c r="AF65" s="82">
        <f t="shared" si="0"/>
        <v>16500</v>
      </c>
    </row>
    <row r="66" spans="1:32" ht="15.75">
      <c r="A66" s="126" t="s">
        <v>27</v>
      </c>
      <c r="B66" s="136"/>
      <c r="C66" s="136"/>
      <c r="D66" s="137"/>
      <c r="E66" s="30">
        <v>148816</v>
      </c>
      <c r="F66" s="29"/>
      <c r="G66" s="30">
        <f>E66+F66</f>
        <v>148816</v>
      </c>
      <c r="H66" s="29"/>
      <c r="I66" s="31">
        <f>I65+I55</f>
        <v>139316</v>
      </c>
      <c r="J66" s="30">
        <f>J65+J55</f>
        <v>-6992</v>
      </c>
      <c r="K66" s="31">
        <f>K65+K55</f>
        <v>132324</v>
      </c>
      <c r="L66" s="31">
        <f>L65+L55</f>
        <v>0</v>
      </c>
      <c r="M66" s="31">
        <f>M65+M55</f>
        <v>132324</v>
      </c>
      <c r="N66" s="29">
        <v>0</v>
      </c>
      <c r="O66" s="31">
        <f>O65+O55</f>
        <v>141595</v>
      </c>
      <c r="P66" s="31">
        <f>P65+P55</f>
        <v>0</v>
      </c>
      <c r="Q66" s="31">
        <f>Q65+Q55</f>
        <v>141595</v>
      </c>
      <c r="R66" s="31"/>
      <c r="S66" s="31">
        <f aca="true" t="shared" si="12" ref="S66:Y66">S65+S55</f>
        <v>141595</v>
      </c>
      <c r="T66" s="31">
        <f t="shared" si="12"/>
        <v>0</v>
      </c>
      <c r="U66" s="31">
        <f t="shared" si="12"/>
        <v>141595</v>
      </c>
      <c r="V66" s="31">
        <f t="shared" si="12"/>
        <v>0</v>
      </c>
      <c r="W66" s="31">
        <f t="shared" si="12"/>
        <v>141595</v>
      </c>
      <c r="X66" s="31">
        <f t="shared" si="12"/>
        <v>0</v>
      </c>
      <c r="Y66" s="30">
        <f t="shared" si="12"/>
        <v>141595</v>
      </c>
      <c r="Z66" s="83"/>
      <c r="AA66" s="31">
        <f>AA55+AA65</f>
        <v>144361</v>
      </c>
      <c r="AE66" s="82"/>
      <c r="AF66" s="82">
        <f t="shared" si="0"/>
        <v>144361</v>
      </c>
    </row>
    <row r="67" spans="1:32" ht="15" customHeight="1" hidden="1">
      <c r="A67" s="16"/>
      <c r="B67" s="47"/>
      <c r="C67" s="47">
        <v>3030</v>
      </c>
      <c r="D67" s="16" t="s">
        <v>28</v>
      </c>
      <c r="E67" s="22">
        <v>0</v>
      </c>
      <c r="F67" s="22">
        <v>4320</v>
      </c>
      <c r="G67" s="22">
        <f>E67+F67</f>
        <v>4320</v>
      </c>
      <c r="H67" s="59">
        <v>1393</v>
      </c>
      <c r="I67" s="22">
        <f>G67+H67</f>
        <v>5713</v>
      </c>
      <c r="J67" s="59">
        <v>-5713</v>
      </c>
      <c r="K67" s="22">
        <f>I67+J67</f>
        <v>0</v>
      </c>
      <c r="L67" s="22"/>
      <c r="M67" s="22">
        <f>K67+L67</f>
        <v>0</v>
      </c>
      <c r="N67" s="56"/>
      <c r="O67" s="22"/>
      <c r="P67" s="26"/>
      <c r="Q67" s="22">
        <f>O67+P67</f>
        <v>0</v>
      </c>
      <c r="R67" s="26"/>
      <c r="S67" s="22">
        <f>Q67+R67</f>
        <v>0</v>
      </c>
      <c r="T67" s="26"/>
      <c r="U67" s="22">
        <f>S67+T67</f>
        <v>0</v>
      </c>
      <c r="V67" s="26"/>
      <c r="W67" s="22">
        <f>U67+V67</f>
        <v>0</v>
      </c>
      <c r="X67" s="16"/>
      <c r="Y67" s="26">
        <f t="shared" si="1"/>
        <v>0</v>
      </c>
      <c r="Z67" s="16"/>
      <c r="AA67" s="103">
        <f>Y67+Z67</f>
        <v>0</v>
      </c>
      <c r="AE67" s="22"/>
      <c r="AF67" s="22">
        <f t="shared" si="0"/>
        <v>0</v>
      </c>
    </row>
    <row r="68" spans="1:32" ht="15">
      <c r="A68" s="41">
        <v>754</v>
      </c>
      <c r="B68" s="41">
        <v>75411</v>
      </c>
      <c r="C68" s="41">
        <v>3070</v>
      </c>
      <c r="D68" s="43" t="s">
        <v>93</v>
      </c>
      <c r="E68" s="54"/>
      <c r="F68" s="46"/>
      <c r="G68" s="46"/>
      <c r="H68" s="65"/>
      <c r="I68" s="46"/>
      <c r="J68" s="65"/>
      <c r="K68" s="46"/>
      <c r="L68" s="46"/>
      <c r="M68" s="46"/>
      <c r="N68" s="64"/>
      <c r="O68" s="46"/>
      <c r="P68" s="45">
        <v>165000</v>
      </c>
      <c r="Q68" s="46">
        <f>O68+P68</f>
        <v>165000</v>
      </c>
      <c r="R68" s="45"/>
      <c r="S68" s="46">
        <f>Q68+R68</f>
        <v>165000</v>
      </c>
      <c r="T68" s="45">
        <v>2000</v>
      </c>
      <c r="U68" s="46">
        <f>S68+T68</f>
        <v>167000</v>
      </c>
      <c r="V68" s="45">
        <v>-923</v>
      </c>
      <c r="W68" s="46">
        <f>U68+V68</f>
        <v>166077</v>
      </c>
      <c r="X68" s="46">
        <v>-45000</v>
      </c>
      <c r="Y68" s="45">
        <f t="shared" si="1"/>
        <v>121077</v>
      </c>
      <c r="Z68" s="17"/>
      <c r="AA68" s="106">
        <v>225000</v>
      </c>
      <c r="AE68" s="22">
        <v>-82832</v>
      </c>
      <c r="AF68" s="22">
        <f t="shared" si="0"/>
        <v>142168</v>
      </c>
    </row>
    <row r="69" spans="1:32" ht="15">
      <c r="A69" s="16"/>
      <c r="B69" s="16"/>
      <c r="C69" s="47">
        <v>4050</v>
      </c>
      <c r="D69" s="16" t="s">
        <v>84</v>
      </c>
      <c r="E69" s="62">
        <v>1145000</v>
      </c>
      <c r="F69" s="22">
        <v>11424</v>
      </c>
      <c r="G69" s="22">
        <f>E69+F69</f>
        <v>1156424</v>
      </c>
      <c r="H69" s="59">
        <v>-10000</v>
      </c>
      <c r="I69" s="22">
        <f>G69+H69</f>
        <v>1146424</v>
      </c>
      <c r="J69" s="59">
        <v>141120</v>
      </c>
      <c r="K69" s="22">
        <f>I69+J69</f>
        <v>1287544</v>
      </c>
      <c r="L69" s="22">
        <v>-22914</v>
      </c>
      <c r="M69" s="22">
        <f>K69+L69</f>
        <v>1264630</v>
      </c>
      <c r="N69" s="56"/>
      <c r="O69" s="22">
        <v>1420736</v>
      </c>
      <c r="P69" s="26">
        <v>-2216</v>
      </c>
      <c r="Q69" s="22">
        <f aca="true" t="shared" si="13" ref="Q69:Q99">O69+P69</f>
        <v>1418520</v>
      </c>
      <c r="R69" s="26"/>
      <c r="S69" s="22">
        <f aca="true" t="shared" si="14" ref="S69:S99">Q69+R69</f>
        <v>1418520</v>
      </c>
      <c r="T69" s="26">
        <v>19000</v>
      </c>
      <c r="U69" s="22">
        <f aca="true" t="shared" si="15" ref="U69:U99">S69+T69</f>
        <v>1437520</v>
      </c>
      <c r="V69" s="26"/>
      <c r="W69" s="22">
        <f aca="true" t="shared" si="16" ref="W69:W99">U69+V69</f>
        <v>1437520</v>
      </c>
      <c r="X69" s="22"/>
      <c r="Y69" s="26">
        <f t="shared" si="1"/>
        <v>1437520</v>
      </c>
      <c r="Z69" s="17"/>
      <c r="AA69" s="107">
        <v>1744128</v>
      </c>
      <c r="AE69" s="22"/>
      <c r="AF69" s="22">
        <f t="shared" si="0"/>
        <v>1744128</v>
      </c>
    </row>
    <row r="70" spans="1:32" ht="15">
      <c r="A70" s="16"/>
      <c r="B70" s="16"/>
      <c r="C70" s="47">
        <v>4060</v>
      </c>
      <c r="D70" s="16" t="s">
        <v>85</v>
      </c>
      <c r="E70" s="62">
        <v>25000</v>
      </c>
      <c r="F70" s="22">
        <v>2665</v>
      </c>
      <c r="G70" s="22">
        <f>E70+F70</f>
        <v>27665</v>
      </c>
      <c r="H70" s="59">
        <v>-17550</v>
      </c>
      <c r="I70" s="22">
        <f>G70+H70</f>
        <v>10115</v>
      </c>
      <c r="J70" s="56"/>
      <c r="K70" s="22">
        <f>I70+J70</f>
        <v>10115</v>
      </c>
      <c r="L70" s="22">
        <v>-322</v>
      </c>
      <c r="M70" s="22">
        <f>K70+L70</f>
        <v>9793</v>
      </c>
      <c r="N70" s="56"/>
      <c r="O70" s="22">
        <v>5994</v>
      </c>
      <c r="P70" s="26">
        <v>3304</v>
      </c>
      <c r="Q70" s="22">
        <f t="shared" si="13"/>
        <v>9298</v>
      </c>
      <c r="R70" s="26"/>
      <c r="S70" s="22">
        <f t="shared" si="14"/>
        <v>9298</v>
      </c>
      <c r="T70" s="26">
        <v>11569</v>
      </c>
      <c r="U70" s="22">
        <f t="shared" si="15"/>
        <v>20867</v>
      </c>
      <c r="V70" s="26"/>
      <c r="W70" s="22">
        <f t="shared" si="16"/>
        <v>20867</v>
      </c>
      <c r="X70" s="22">
        <v>2500</v>
      </c>
      <c r="Y70" s="26">
        <f t="shared" si="1"/>
        <v>23367</v>
      </c>
      <c r="Z70" s="17"/>
      <c r="AA70" s="107">
        <v>10000</v>
      </c>
      <c r="AE70" s="22"/>
      <c r="AF70" s="22">
        <f t="shared" si="0"/>
        <v>10000</v>
      </c>
    </row>
    <row r="71" spans="1:32" ht="15">
      <c r="A71" s="16"/>
      <c r="B71" s="16"/>
      <c r="C71" s="47">
        <v>4070</v>
      </c>
      <c r="D71" s="16" t="s">
        <v>94</v>
      </c>
      <c r="E71" s="62">
        <v>84000</v>
      </c>
      <c r="F71" s="22">
        <v>11647</v>
      </c>
      <c r="G71" s="22">
        <f>E71+F71</f>
        <v>95647</v>
      </c>
      <c r="H71" s="59">
        <v>-8042</v>
      </c>
      <c r="I71" s="22">
        <f>G71+H71</f>
        <v>87605</v>
      </c>
      <c r="J71" s="56"/>
      <c r="K71" s="22">
        <f>I71+J71</f>
        <v>87605</v>
      </c>
      <c r="L71" s="22"/>
      <c r="M71" s="22">
        <f>K71+L71</f>
        <v>87605</v>
      </c>
      <c r="N71" s="56"/>
      <c r="O71" s="22">
        <v>121967</v>
      </c>
      <c r="P71" s="26"/>
      <c r="Q71" s="22">
        <f t="shared" si="13"/>
        <v>121967</v>
      </c>
      <c r="R71" s="26"/>
      <c r="S71" s="22">
        <f t="shared" si="14"/>
        <v>121967</v>
      </c>
      <c r="T71" s="26">
        <v>-13557</v>
      </c>
      <c r="U71" s="22">
        <f t="shared" si="15"/>
        <v>108410</v>
      </c>
      <c r="V71" s="26"/>
      <c r="W71" s="22">
        <f t="shared" si="16"/>
        <v>108410</v>
      </c>
      <c r="X71" s="22"/>
      <c r="Y71" s="26">
        <f t="shared" si="1"/>
        <v>108410</v>
      </c>
      <c r="Z71" s="17"/>
      <c r="AA71" s="107">
        <v>148413</v>
      </c>
      <c r="AE71" s="22">
        <v>-24838</v>
      </c>
      <c r="AF71" s="22">
        <f t="shared" si="0"/>
        <v>123575</v>
      </c>
    </row>
    <row r="72" spans="1:32" ht="15">
      <c r="A72" s="16"/>
      <c r="B72" s="16"/>
      <c r="C72" s="47">
        <v>4080</v>
      </c>
      <c r="D72" s="16" t="s">
        <v>95</v>
      </c>
      <c r="E72" s="62">
        <v>0</v>
      </c>
      <c r="F72" s="22">
        <v>5228</v>
      </c>
      <c r="G72" s="22">
        <f>E72+F72</f>
        <v>5228</v>
      </c>
      <c r="H72" s="56"/>
      <c r="I72" s="22">
        <f>G72+H72</f>
        <v>5228</v>
      </c>
      <c r="J72" s="56"/>
      <c r="K72" s="22">
        <f>I72+J72</f>
        <v>5228</v>
      </c>
      <c r="L72" s="22"/>
      <c r="M72" s="22">
        <f>K72+L72</f>
        <v>5228</v>
      </c>
      <c r="N72" s="56"/>
      <c r="O72" s="22">
        <v>13290</v>
      </c>
      <c r="P72" s="26">
        <v>19500</v>
      </c>
      <c r="Q72" s="22">
        <f t="shared" si="13"/>
        <v>32790</v>
      </c>
      <c r="R72" s="26"/>
      <c r="S72" s="22">
        <f t="shared" si="14"/>
        <v>32790</v>
      </c>
      <c r="T72" s="26">
        <v>16290</v>
      </c>
      <c r="U72" s="22">
        <f t="shared" si="15"/>
        <v>49080</v>
      </c>
      <c r="V72" s="26"/>
      <c r="W72" s="22">
        <f t="shared" si="16"/>
        <v>49080</v>
      </c>
      <c r="X72" s="22">
        <v>15414</v>
      </c>
      <c r="Y72" s="26">
        <f t="shared" si="1"/>
        <v>64494</v>
      </c>
      <c r="Z72" s="17"/>
      <c r="AA72" s="107">
        <v>10000</v>
      </c>
      <c r="AE72" s="22"/>
      <c r="AF72" s="22">
        <f t="shared" si="0"/>
        <v>10000</v>
      </c>
    </row>
    <row r="73" spans="1:32" ht="15">
      <c r="A73" s="16"/>
      <c r="B73" s="16"/>
      <c r="C73" s="47">
        <v>4110</v>
      </c>
      <c r="D73" s="16" t="s">
        <v>70</v>
      </c>
      <c r="E73" s="62">
        <v>20000</v>
      </c>
      <c r="F73" s="22">
        <v>1416</v>
      </c>
      <c r="G73" s="22">
        <f>E73+F73</f>
        <v>21416</v>
      </c>
      <c r="H73" s="56"/>
      <c r="I73" s="22">
        <f>G73+H73</f>
        <v>21416</v>
      </c>
      <c r="J73" s="59">
        <v>6925</v>
      </c>
      <c r="K73" s="22">
        <f>I73+J73</f>
        <v>28341</v>
      </c>
      <c r="L73" s="22">
        <v>-2652</v>
      </c>
      <c r="M73" s="22">
        <f>K73+L73</f>
        <v>25689</v>
      </c>
      <c r="N73" s="56"/>
      <c r="O73" s="22">
        <v>753</v>
      </c>
      <c r="P73" s="26">
        <v>1747</v>
      </c>
      <c r="Q73" s="22">
        <f t="shared" si="13"/>
        <v>2500</v>
      </c>
      <c r="R73" s="26"/>
      <c r="S73" s="22">
        <f t="shared" si="14"/>
        <v>2500</v>
      </c>
      <c r="T73" s="26"/>
      <c r="U73" s="22">
        <f t="shared" si="15"/>
        <v>2500</v>
      </c>
      <c r="V73" s="26"/>
      <c r="W73" s="22">
        <f t="shared" si="16"/>
        <v>2500</v>
      </c>
      <c r="X73" s="22"/>
      <c r="Y73" s="26">
        <f t="shared" si="1"/>
        <v>2500</v>
      </c>
      <c r="Z73" s="17"/>
      <c r="AA73" s="107">
        <v>3500</v>
      </c>
      <c r="AE73" s="22"/>
      <c r="AF73" s="22">
        <f t="shared" si="0"/>
        <v>3500</v>
      </c>
    </row>
    <row r="74" spans="1:32" ht="15">
      <c r="A74" s="16"/>
      <c r="B74" s="16"/>
      <c r="C74" s="47">
        <v>4170</v>
      </c>
      <c r="D74" s="16" t="s">
        <v>55</v>
      </c>
      <c r="E74" s="62"/>
      <c r="F74" s="22"/>
      <c r="G74" s="22"/>
      <c r="H74" s="56"/>
      <c r="I74" s="22"/>
      <c r="J74" s="59"/>
      <c r="K74" s="22"/>
      <c r="L74" s="22"/>
      <c r="M74" s="22"/>
      <c r="N74" s="56"/>
      <c r="O74" s="22"/>
      <c r="P74" s="26">
        <v>8000</v>
      </c>
      <c r="Q74" s="22">
        <f t="shared" si="13"/>
        <v>8000</v>
      </c>
      <c r="R74" s="26"/>
      <c r="S74" s="22">
        <f t="shared" si="14"/>
        <v>8000</v>
      </c>
      <c r="T74" s="26"/>
      <c r="U74" s="22">
        <f t="shared" si="15"/>
        <v>8000</v>
      </c>
      <c r="V74" s="26"/>
      <c r="W74" s="22">
        <f t="shared" si="16"/>
        <v>8000</v>
      </c>
      <c r="X74" s="22"/>
      <c r="Y74" s="26">
        <f t="shared" si="1"/>
        <v>8000</v>
      </c>
      <c r="Z74" s="17"/>
      <c r="AA74" s="107">
        <v>5500</v>
      </c>
      <c r="AE74" s="22">
        <v>4500</v>
      </c>
      <c r="AF74" s="22">
        <f t="shared" si="0"/>
        <v>10000</v>
      </c>
    </row>
    <row r="75" spans="1:32" ht="15">
      <c r="A75" s="16"/>
      <c r="B75" s="16"/>
      <c r="C75" s="47">
        <v>4180</v>
      </c>
      <c r="D75" s="16" t="s">
        <v>96</v>
      </c>
      <c r="E75" s="62"/>
      <c r="F75" s="22"/>
      <c r="G75" s="22"/>
      <c r="H75" s="56"/>
      <c r="I75" s="22"/>
      <c r="J75" s="59"/>
      <c r="K75" s="22"/>
      <c r="L75" s="22"/>
      <c r="M75" s="22"/>
      <c r="N75" s="56"/>
      <c r="O75" s="22"/>
      <c r="P75" s="26">
        <v>90000</v>
      </c>
      <c r="Q75" s="22">
        <f t="shared" si="13"/>
        <v>90000</v>
      </c>
      <c r="R75" s="26"/>
      <c r="S75" s="22">
        <f t="shared" si="14"/>
        <v>90000</v>
      </c>
      <c r="T75" s="26">
        <v>-5740</v>
      </c>
      <c r="U75" s="22">
        <f t="shared" si="15"/>
        <v>84260</v>
      </c>
      <c r="V75" s="26">
        <v>923</v>
      </c>
      <c r="W75" s="22">
        <f t="shared" si="16"/>
        <v>85183</v>
      </c>
      <c r="X75" s="22"/>
      <c r="Y75" s="26">
        <f t="shared" si="1"/>
        <v>85183</v>
      </c>
      <c r="Z75" s="17"/>
      <c r="AA75" s="107">
        <v>95000</v>
      </c>
      <c r="AE75" s="22"/>
      <c r="AF75" s="22">
        <f t="shared" si="0"/>
        <v>95000</v>
      </c>
    </row>
    <row r="76" spans="1:32" ht="15">
      <c r="A76" s="16"/>
      <c r="B76" s="16"/>
      <c r="C76" s="47">
        <v>4210</v>
      </c>
      <c r="D76" s="16" t="s">
        <v>65</v>
      </c>
      <c r="E76" s="62">
        <v>116714</v>
      </c>
      <c r="F76" s="22">
        <v>-96064</v>
      </c>
      <c r="G76" s="22">
        <f>E76+F76</f>
        <v>20650</v>
      </c>
      <c r="H76" s="59">
        <v>52339</v>
      </c>
      <c r="I76" s="22">
        <f>G76+H76</f>
        <v>72989</v>
      </c>
      <c r="J76" s="59">
        <v>9437</v>
      </c>
      <c r="K76" s="22">
        <f>I76+J76</f>
        <v>82426</v>
      </c>
      <c r="L76" s="22"/>
      <c r="M76" s="22">
        <f>K76+L76</f>
        <v>82426</v>
      </c>
      <c r="N76" s="56"/>
      <c r="O76" s="22">
        <v>123939</v>
      </c>
      <c r="P76" s="26">
        <v>-9247</v>
      </c>
      <c r="Q76" s="22">
        <f t="shared" si="13"/>
        <v>114692</v>
      </c>
      <c r="R76" s="26"/>
      <c r="S76" s="22">
        <f t="shared" si="14"/>
        <v>114692</v>
      </c>
      <c r="T76" s="26"/>
      <c r="U76" s="22">
        <f t="shared" si="15"/>
        <v>114692</v>
      </c>
      <c r="V76" s="26">
        <v>-3500</v>
      </c>
      <c r="W76" s="22">
        <f t="shared" si="16"/>
        <v>111192</v>
      </c>
      <c r="X76" s="22">
        <v>30000</v>
      </c>
      <c r="Y76" s="26">
        <f t="shared" si="1"/>
        <v>141192</v>
      </c>
      <c r="Z76" s="17"/>
      <c r="AA76" s="107">
        <v>130235</v>
      </c>
      <c r="AE76" s="22">
        <v>-13450</v>
      </c>
      <c r="AF76" s="22">
        <f t="shared" si="0"/>
        <v>116785</v>
      </c>
    </row>
    <row r="77" spans="1:32" ht="15" hidden="1">
      <c r="A77" s="16"/>
      <c r="B77" s="16"/>
      <c r="C77" s="47">
        <v>4220</v>
      </c>
      <c r="D77" s="16" t="s">
        <v>29</v>
      </c>
      <c r="E77" s="62">
        <v>3850</v>
      </c>
      <c r="F77" s="22">
        <v>-2350</v>
      </c>
      <c r="G77" s="22">
        <f>E77+F77</f>
        <v>1500</v>
      </c>
      <c r="H77" s="59">
        <v>-1500</v>
      </c>
      <c r="I77" s="22">
        <f>G77+H77</f>
        <v>0</v>
      </c>
      <c r="J77" s="56"/>
      <c r="K77" s="22">
        <f>I77+J77</f>
        <v>0</v>
      </c>
      <c r="L77" s="22"/>
      <c r="M77" s="22">
        <f>K77+L77</f>
        <v>0</v>
      </c>
      <c r="N77" s="56"/>
      <c r="O77" s="22"/>
      <c r="P77" s="26"/>
      <c r="Q77" s="22">
        <f t="shared" si="13"/>
        <v>0</v>
      </c>
      <c r="R77" s="26"/>
      <c r="S77" s="22">
        <f t="shared" si="14"/>
        <v>0</v>
      </c>
      <c r="T77" s="26"/>
      <c r="U77" s="22">
        <f t="shared" si="15"/>
        <v>0</v>
      </c>
      <c r="V77" s="26"/>
      <c r="W77" s="22">
        <f t="shared" si="16"/>
        <v>0</v>
      </c>
      <c r="X77" s="22"/>
      <c r="Y77" s="26">
        <f t="shared" si="1"/>
        <v>0</v>
      </c>
      <c r="Z77" s="17"/>
      <c r="AA77" s="107"/>
      <c r="AE77" s="22"/>
      <c r="AF77" s="22">
        <f t="shared" si="0"/>
        <v>0</v>
      </c>
    </row>
    <row r="78" spans="1:32" ht="15" hidden="1">
      <c r="A78" s="16"/>
      <c r="B78" s="16"/>
      <c r="C78" s="47">
        <v>4230</v>
      </c>
      <c r="D78" s="16" t="s">
        <v>30</v>
      </c>
      <c r="E78" s="62">
        <v>0</v>
      </c>
      <c r="F78" s="22">
        <v>1000</v>
      </c>
      <c r="G78" s="22">
        <f>E78+F78</f>
        <v>1000</v>
      </c>
      <c r="H78" s="59">
        <v>-1000</v>
      </c>
      <c r="I78" s="22">
        <f>G78+H78</f>
        <v>0</v>
      </c>
      <c r="J78" s="56"/>
      <c r="K78" s="22">
        <f>I78+J78</f>
        <v>0</v>
      </c>
      <c r="L78" s="22"/>
      <c r="M78" s="22">
        <f>K78+L78</f>
        <v>0</v>
      </c>
      <c r="N78" s="56"/>
      <c r="O78" s="22"/>
      <c r="P78" s="26"/>
      <c r="Q78" s="22">
        <f t="shared" si="13"/>
        <v>0</v>
      </c>
      <c r="R78" s="26"/>
      <c r="S78" s="22">
        <f t="shared" si="14"/>
        <v>0</v>
      </c>
      <c r="T78" s="26"/>
      <c r="U78" s="22">
        <f t="shared" si="15"/>
        <v>0</v>
      </c>
      <c r="V78" s="26"/>
      <c r="W78" s="22">
        <f t="shared" si="16"/>
        <v>0</v>
      </c>
      <c r="X78" s="22"/>
      <c r="Y78" s="26">
        <f t="shared" si="1"/>
        <v>0</v>
      </c>
      <c r="Z78" s="17"/>
      <c r="AA78" s="107"/>
      <c r="AE78" s="22"/>
      <c r="AF78" s="22">
        <f t="shared" si="0"/>
        <v>0</v>
      </c>
    </row>
    <row r="79" spans="1:32" ht="15" hidden="1">
      <c r="A79" s="16"/>
      <c r="B79" s="16"/>
      <c r="C79" s="47">
        <v>4240</v>
      </c>
      <c r="D79" s="16" t="s">
        <v>31</v>
      </c>
      <c r="E79" s="62">
        <v>0</v>
      </c>
      <c r="F79" s="22">
        <v>18000</v>
      </c>
      <c r="G79" s="22">
        <f>E79+F79</f>
        <v>18000</v>
      </c>
      <c r="H79" s="59">
        <v>-18000</v>
      </c>
      <c r="I79" s="22">
        <f>G79+H79</f>
        <v>0</v>
      </c>
      <c r="J79" s="56"/>
      <c r="K79" s="22">
        <f>I79+J79</f>
        <v>0</v>
      </c>
      <c r="L79" s="22"/>
      <c r="M79" s="22">
        <f>K79+L79</f>
        <v>0</v>
      </c>
      <c r="N79" s="56"/>
      <c r="O79" s="22"/>
      <c r="P79" s="26"/>
      <c r="Q79" s="22">
        <f t="shared" si="13"/>
        <v>0</v>
      </c>
      <c r="R79" s="26"/>
      <c r="S79" s="22">
        <f t="shared" si="14"/>
        <v>0</v>
      </c>
      <c r="T79" s="26"/>
      <c r="U79" s="22">
        <f t="shared" si="15"/>
        <v>0</v>
      </c>
      <c r="V79" s="26"/>
      <c r="W79" s="22">
        <f t="shared" si="16"/>
        <v>0</v>
      </c>
      <c r="X79" s="22"/>
      <c r="Y79" s="26">
        <f t="shared" si="1"/>
        <v>0</v>
      </c>
      <c r="Z79" s="17"/>
      <c r="AA79" s="107"/>
      <c r="AE79" s="22"/>
      <c r="AF79" s="22">
        <f t="shared" si="0"/>
        <v>0</v>
      </c>
    </row>
    <row r="80" spans="1:32" ht="15">
      <c r="A80" s="16"/>
      <c r="B80" s="16"/>
      <c r="C80" s="47">
        <v>4220</v>
      </c>
      <c r="D80" s="16" t="s">
        <v>86</v>
      </c>
      <c r="E80" s="55"/>
      <c r="F80" s="27"/>
      <c r="G80" s="27"/>
      <c r="H80" s="97"/>
      <c r="I80" s="27"/>
      <c r="J80" s="98"/>
      <c r="K80" s="27"/>
      <c r="L80" s="27"/>
      <c r="M80" s="27"/>
      <c r="N80" s="98"/>
      <c r="O80" s="27">
        <v>2096</v>
      </c>
      <c r="P80" s="52"/>
      <c r="Q80" s="27">
        <f t="shared" si="13"/>
        <v>2096</v>
      </c>
      <c r="R80" s="52"/>
      <c r="S80" s="27">
        <f t="shared" si="14"/>
        <v>2096</v>
      </c>
      <c r="T80" s="52"/>
      <c r="U80" s="27">
        <f t="shared" si="15"/>
        <v>2096</v>
      </c>
      <c r="V80" s="52"/>
      <c r="W80" s="27">
        <f t="shared" si="16"/>
        <v>2096</v>
      </c>
      <c r="X80" s="27"/>
      <c r="Y80" s="52">
        <f t="shared" si="1"/>
        <v>2096</v>
      </c>
      <c r="Z80" s="51"/>
      <c r="AA80" s="107">
        <v>2000</v>
      </c>
      <c r="AE80" s="22"/>
      <c r="AF80" s="22">
        <f t="shared" si="0"/>
        <v>2000</v>
      </c>
    </row>
    <row r="81" spans="1:32" ht="15">
      <c r="A81" s="16"/>
      <c r="B81" s="16"/>
      <c r="C81" s="47">
        <v>4230</v>
      </c>
      <c r="D81" s="16" t="s">
        <v>87</v>
      </c>
      <c r="E81" s="54"/>
      <c r="F81" s="46"/>
      <c r="G81" s="46"/>
      <c r="H81" s="65"/>
      <c r="I81" s="46"/>
      <c r="J81" s="64"/>
      <c r="K81" s="46"/>
      <c r="L81" s="46"/>
      <c r="M81" s="46"/>
      <c r="N81" s="64"/>
      <c r="O81" s="46"/>
      <c r="P81" s="45">
        <v>1500</v>
      </c>
      <c r="Q81" s="46">
        <f t="shared" si="13"/>
        <v>1500</v>
      </c>
      <c r="R81" s="45"/>
      <c r="S81" s="46">
        <f t="shared" si="14"/>
        <v>1500</v>
      </c>
      <c r="T81" s="45"/>
      <c r="U81" s="46">
        <f t="shared" si="15"/>
        <v>1500</v>
      </c>
      <c r="V81" s="45"/>
      <c r="W81" s="46">
        <f t="shared" si="16"/>
        <v>1500</v>
      </c>
      <c r="X81" s="46"/>
      <c r="Y81" s="45">
        <f t="shared" si="1"/>
        <v>1500</v>
      </c>
      <c r="Z81" s="44"/>
      <c r="AA81" s="107">
        <v>3530</v>
      </c>
      <c r="AE81" s="22"/>
      <c r="AF81" s="22">
        <f t="shared" si="0"/>
        <v>3530</v>
      </c>
    </row>
    <row r="82" spans="1:32" ht="15">
      <c r="A82" s="16"/>
      <c r="B82" s="16"/>
      <c r="C82" s="47">
        <v>4250</v>
      </c>
      <c r="D82" s="16" t="s">
        <v>88</v>
      </c>
      <c r="E82" s="62"/>
      <c r="F82" s="22"/>
      <c r="G82" s="22"/>
      <c r="H82" s="59"/>
      <c r="I82" s="22"/>
      <c r="J82" s="56"/>
      <c r="K82" s="22"/>
      <c r="L82" s="22"/>
      <c r="M82" s="22"/>
      <c r="N82" s="56"/>
      <c r="O82" s="22"/>
      <c r="P82" s="26">
        <v>1000</v>
      </c>
      <c r="Q82" s="22">
        <f t="shared" si="13"/>
        <v>1000</v>
      </c>
      <c r="R82" s="26"/>
      <c r="S82" s="22">
        <f t="shared" si="14"/>
        <v>1000</v>
      </c>
      <c r="T82" s="26"/>
      <c r="U82" s="22">
        <f t="shared" si="15"/>
        <v>1000</v>
      </c>
      <c r="V82" s="26"/>
      <c r="W82" s="22">
        <f t="shared" si="16"/>
        <v>1000</v>
      </c>
      <c r="X82" s="22"/>
      <c r="Y82" s="26">
        <f t="shared" si="1"/>
        <v>1000</v>
      </c>
      <c r="Z82" s="17"/>
      <c r="AA82" s="107">
        <v>1000</v>
      </c>
      <c r="AE82" s="22"/>
      <c r="AF82" s="22">
        <f t="shared" si="0"/>
        <v>1000</v>
      </c>
    </row>
    <row r="83" spans="1:32" ht="15">
      <c r="A83" s="16"/>
      <c r="B83" s="16"/>
      <c r="C83" s="47">
        <v>4260</v>
      </c>
      <c r="D83" s="16" t="s">
        <v>41</v>
      </c>
      <c r="E83" s="62">
        <v>15400</v>
      </c>
      <c r="F83" s="22">
        <v>1600</v>
      </c>
      <c r="G83" s="22">
        <f>E83+F83</f>
        <v>17000</v>
      </c>
      <c r="H83" s="56"/>
      <c r="I83" s="22">
        <f>G83+H83</f>
        <v>17000</v>
      </c>
      <c r="J83" s="59">
        <v>13817</v>
      </c>
      <c r="K83" s="22">
        <f>I83+J83</f>
        <v>30817</v>
      </c>
      <c r="L83" s="22"/>
      <c r="M83" s="22">
        <f>K83+L83</f>
        <v>30817</v>
      </c>
      <c r="N83" s="56"/>
      <c r="O83" s="22">
        <v>26862</v>
      </c>
      <c r="P83" s="26"/>
      <c r="Q83" s="22">
        <f t="shared" si="13"/>
        <v>26862</v>
      </c>
      <c r="R83" s="26"/>
      <c r="S83" s="22">
        <f t="shared" si="14"/>
        <v>26862</v>
      </c>
      <c r="T83" s="26"/>
      <c r="U83" s="22">
        <f t="shared" si="15"/>
        <v>26862</v>
      </c>
      <c r="V83" s="26"/>
      <c r="W83" s="22">
        <f t="shared" si="16"/>
        <v>26862</v>
      </c>
      <c r="X83" s="22">
        <v>-2000</v>
      </c>
      <c r="Y83" s="26">
        <f t="shared" si="1"/>
        <v>24862</v>
      </c>
      <c r="Z83" s="17"/>
      <c r="AA83" s="107">
        <v>12280</v>
      </c>
      <c r="AE83" s="22">
        <v>80170</v>
      </c>
      <c r="AF83" s="22">
        <f aca="true" t="shared" si="17" ref="AF83:AF135">AA83+AE83</f>
        <v>92450</v>
      </c>
    </row>
    <row r="84" spans="1:32" ht="15">
      <c r="A84" s="16"/>
      <c r="B84" s="16"/>
      <c r="C84" s="47">
        <v>4270</v>
      </c>
      <c r="D84" s="16" t="s">
        <v>50</v>
      </c>
      <c r="E84" s="62">
        <v>43000</v>
      </c>
      <c r="F84" s="22">
        <v>-37092</v>
      </c>
      <c r="G84" s="22">
        <f>E84+F84</f>
        <v>5908</v>
      </c>
      <c r="H84" s="59">
        <v>3500</v>
      </c>
      <c r="I84" s="22">
        <f>G84+H84</f>
        <v>9408</v>
      </c>
      <c r="J84" s="56"/>
      <c r="K84" s="22">
        <f>I84+J84</f>
        <v>9408</v>
      </c>
      <c r="L84" s="22"/>
      <c r="M84" s="22">
        <f>K84+L84</f>
        <v>9408</v>
      </c>
      <c r="N84" s="56"/>
      <c r="O84" s="22">
        <v>15058</v>
      </c>
      <c r="P84" s="26"/>
      <c r="Q84" s="22">
        <f t="shared" si="13"/>
        <v>15058</v>
      </c>
      <c r="R84" s="26"/>
      <c r="S84" s="22">
        <f t="shared" si="14"/>
        <v>15058</v>
      </c>
      <c r="T84" s="26">
        <v>-1206</v>
      </c>
      <c r="U84" s="22">
        <f t="shared" si="15"/>
        <v>13852</v>
      </c>
      <c r="V84" s="26"/>
      <c r="W84" s="22">
        <f t="shared" si="16"/>
        <v>13852</v>
      </c>
      <c r="X84" s="22">
        <v>6000</v>
      </c>
      <c r="Y84" s="26">
        <f t="shared" si="1"/>
        <v>19852</v>
      </c>
      <c r="Z84" s="17"/>
      <c r="AA84" s="107">
        <v>13560</v>
      </c>
      <c r="AE84" s="22">
        <v>2000</v>
      </c>
      <c r="AF84" s="22">
        <f t="shared" si="17"/>
        <v>15560</v>
      </c>
    </row>
    <row r="85" spans="1:32" ht="15">
      <c r="A85" s="16"/>
      <c r="B85" s="16"/>
      <c r="C85" s="47">
        <v>4280</v>
      </c>
      <c r="D85" s="16" t="s">
        <v>32</v>
      </c>
      <c r="E85" s="62"/>
      <c r="F85" s="22"/>
      <c r="G85" s="22"/>
      <c r="H85" s="59"/>
      <c r="I85" s="22"/>
      <c r="J85" s="56"/>
      <c r="K85" s="22"/>
      <c r="L85" s="22"/>
      <c r="M85" s="22"/>
      <c r="N85" s="56"/>
      <c r="O85" s="22">
        <v>8224</v>
      </c>
      <c r="P85" s="26"/>
      <c r="Q85" s="22">
        <f t="shared" si="13"/>
        <v>8224</v>
      </c>
      <c r="R85" s="26"/>
      <c r="S85" s="22">
        <f t="shared" si="14"/>
        <v>8224</v>
      </c>
      <c r="T85" s="26"/>
      <c r="U85" s="22">
        <f t="shared" si="15"/>
        <v>8224</v>
      </c>
      <c r="V85" s="26"/>
      <c r="W85" s="22">
        <f t="shared" si="16"/>
        <v>8224</v>
      </c>
      <c r="X85" s="22">
        <v>-3000</v>
      </c>
      <c r="Y85" s="26">
        <f t="shared" si="1"/>
        <v>5224</v>
      </c>
      <c r="Z85" s="17"/>
      <c r="AA85" s="107">
        <v>8555</v>
      </c>
      <c r="AE85" s="22"/>
      <c r="AF85" s="22">
        <f t="shared" si="17"/>
        <v>8555</v>
      </c>
    </row>
    <row r="86" spans="1:32" ht="15">
      <c r="A86" s="16"/>
      <c r="B86" s="16"/>
      <c r="C86" s="47">
        <v>4300</v>
      </c>
      <c r="D86" s="16" t="s">
        <v>66</v>
      </c>
      <c r="E86" s="62">
        <v>23000</v>
      </c>
      <c r="F86" s="22">
        <v>1350</v>
      </c>
      <c r="G86" s="22">
        <f>E86+F86</f>
        <v>24350</v>
      </c>
      <c r="H86" s="56"/>
      <c r="I86" s="22">
        <f>G86+H86</f>
        <v>24350</v>
      </c>
      <c r="J86" s="59">
        <v>24324</v>
      </c>
      <c r="K86" s="22">
        <f>I86+J86</f>
        <v>48674</v>
      </c>
      <c r="L86" s="22">
        <v>-3100</v>
      </c>
      <c r="M86" s="22">
        <f>K86+L86</f>
        <v>45574</v>
      </c>
      <c r="N86" s="56"/>
      <c r="O86" s="22">
        <v>29024</v>
      </c>
      <c r="P86" s="26"/>
      <c r="Q86" s="22">
        <f>O86+P86</f>
        <v>29024</v>
      </c>
      <c r="R86" s="26"/>
      <c r="S86" s="22">
        <f>Q86+R86</f>
        <v>29024</v>
      </c>
      <c r="T86" s="26"/>
      <c r="U86" s="22">
        <f>S86+T86</f>
        <v>29024</v>
      </c>
      <c r="V86" s="26">
        <v>1500</v>
      </c>
      <c r="W86" s="22">
        <f>U86+V86</f>
        <v>30524</v>
      </c>
      <c r="X86" s="22">
        <v>15000</v>
      </c>
      <c r="Y86" s="26">
        <f>W86+X86</f>
        <v>45524</v>
      </c>
      <c r="Z86" s="17"/>
      <c r="AA86" s="107">
        <v>10500</v>
      </c>
      <c r="AE86" s="22">
        <v>20000</v>
      </c>
      <c r="AF86" s="22">
        <f t="shared" si="17"/>
        <v>30500</v>
      </c>
    </row>
    <row r="87" spans="1:32" ht="15">
      <c r="A87" s="16"/>
      <c r="B87" s="16"/>
      <c r="C87" s="47">
        <v>4350</v>
      </c>
      <c r="D87" s="16" t="s">
        <v>78</v>
      </c>
      <c r="E87" s="62"/>
      <c r="F87" s="22"/>
      <c r="G87" s="22"/>
      <c r="H87" s="59"/>
      <c r="I87" s="22"/>
      <c r="J87" s="56"/>
      <c r="K87" s="22"/>
      <c r="L87" s="22"/>
      <c r="M87" s="22"/>
      <c r="N87" s="56"/>
      <c r="O87" s="22"/>
      <c r="P87" s="26"/>
      <c r="Q87" s="22"/>
      <c r="R87" s="26"/>
      <c r="S87" s="22"/>
      <c r="T87" s="26"/>
      <c r="U87" s="22"/>
      <c r="V87" s="26"/>
      <c r="W87" s="22"/>
      <c r="X87" s="22"/>
      <c r="Y87" s="26"/>
      <c r="Z87" s="17"/>
      <c r="AA87" s="107">
        <v>2000</v>
      </c>
      <c r="AE87" s="22"/>
      <c r="AF87" s="22">
        <f t="shared" si="17"/>
        <v>2000</v>
      </c>
    </row>
    <row r="88" spans="1:32" ht="15">
      <c r="A88" s="16"/>
      <c r="B88" s="16"/>
      <c r="C88" s="47">
        <v>4360</v>
      </c>
      <c r="D88" s="16" t="s">
        <v>67</v>
      </c>
      <c r="E88" s="62"/>
      <c r="F88" s="22"/>
      <c r="G88" s="22"/>
      <c r="H88" s="59"/>
      <c r="I88" s="22"/>
      <c r="J88" s="56"/>
      <c r="K88" s="22"/>
      <c r="L88" s="22"/>
      <c r="M88" s="22"/>
      <c r="N88" s="56"/>
      <c r="O88" s="22"/>
      <c r="P88" s="26"/>
      <c r="Q88" s="22"/>
      <c r="R88" s="26"/>
      <c r="S88" s="22"/>
      <c r="T88" s="26"/>
      <c r="U88" s="22"/>
      <c r="V88" s="26"/>
      <c r="W88" s="22"/>
      <c r="X88" s="22"/>
      <c r="Y88" s="26"/>
      <c r="Z88" s="17"/>
      <c r="AA88" s="107">
        <v>5000</v>
      </c>
      <c r="AE88" s="22">
        <v>8000</v>
      </c>
      <c r="AF88" s="22">
        <f t="shared" si="17"/>
        <v>13000</v>
      </c>
    </row>
    <row r="89" spans="1:32" ht="15">
      <c r="A89" s="16"/>
      <c r="B89" s="16"/>
      <c r="C89" s="47">
        <v>4370</v>
      </c>
      <c r="D89" s="16" t="s">
        <v>68</v>
      </c>
      <c r="E89" s="62"/>
      <c r="F89" s="22"/>
      <c r="G89" s="22"/>
      <c r="H89" s="59"/>
      <c r="I89" s="22"/>
      <c r="J89" s="56"/>
      <c r="K89" s="22"/>
      <c r="L89" s="22"/>
      <c r="M89" s="22"/>
      <c r="N89" s="56"/>
      <c r="O89" s="22"/>
      <c r="P89" s="26"/>
      <c r="Q89" s="22"/>
      <c r="R89" s="26"/>
      <c r="S89" s="22"/>
      <c r="T89" s="26"/>
      <c r="U89" s="22"/>
      <c r="V89" s="26"/>
      <c r="W89" s="22"/>
      <c r="X89" s="22"/>
      <c r="Y89" s="26"/>
      <c r="Z89" s="17"/>
      <c r="AA89" s="107">
        <v>5000</v>
      </c>
      <c r="AE89" s="22">
        <v>1000</v>
      </c>
      <c r="AF89" s="22">
        <f t="shared" si="17"/>
        <v>6000</v>
      </c>
    </row>
    <row r="90" spans="1:32" ht="15">
      <c r="A90" s="16"/>
      <c r="B90" s="16"/>
      <c r="C90" s="47">
        <v>4400</v>
      </c>
      <c r="D90" s="16" t="s">
        <v>75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16">
        <v>500</v>
      </c>
      <c r="AE90" s="22">
        <v>-500</v>
      </c>
      <c r="AF90" s="22">
        <f t="shared" si="17"/>
        <v>0</v>
      </c>
    </row>
    <row r="91" spans="1:32" ht="15" customHeight="1">
      <c r="A91" s="16"/>
      <c r="B91" s="16"/>
      <c r="C91" s="47">
        <v>4410</v>
      </c>
      <c r="D91" s="16" t="s">
        <v>89</v>
      </c>
      <c r="E91" s="62">
        <v>2700</v>
      </c>
      <c r="F91" s="16">
        <v>-700</v>
      </c>
      <c r="G91" s="22">
        <f>E91+F91</f>
        <v>2000</v>
      </c>
      <c r="H91" s="59">
        <v>-1000</v>
      </c>
      <c r="I91" s="22">
        <f>G91+H91</f>
        <v>1000</v>
      </c>
      <c r="J91" s="59">
        <v>6049</v>
      </c>
      <c r="K91" s="22">
        <f>I91+J91</f>
        <v>7049</v>
      </c>
      <c r="L91" s="22"/>
      <c r="M91" s="22">
        <f>K91+L91</f>
        <v>7049</v>
      </c>
      <c r="N91" s="56"/>
      <c r="O91" s="22">
        <v>697</v>
      </c>
      <c r="P91" s="26"/>
      <c r="Q91" s="22">
        <f t="shared" si="13"/>
        <v>697</v>
      </c>
      <c r="R91" s="26"/>
      <c r="S91" s="22">
        <f t="shared" si="14"/>
        <v>697</v>
      </c>
      <c r="T91" s="26"/>
      <c r="U91" s="22">
        <f t="shared" si="15"/>
        <v>697</v>
      </c>
      <c r="V91" s="26"/>
      <c r="W91" s="22">
        <f t="shared" si="16"/>
        <v>697</v>
      </c>
      <c r="X91" s="22"/>
      <c r="Y91" s="26">
        <f aca="true" t="shared" si="18" ref="Y91:Y96">W91+X91</f>
        <v>697</v>
      </c>
      <c r="Z91" s="17"/>
      <c r="AA91" s="107">
        <v>5500</v>
      </c>
      <c r="AE91" s="22">
        <v>-4500</v>
      </c>
      <c r="AF91" s="22">
        <f t="shared" si="17"/>
        <v>1000</v>
      </c>
    </row>
    <row r="92" spans="1:32" ht="15" hidden="1">
      <c r="A92" s="16"/>
      <c r="B92" s="16"/>
      <c r="C92" s="47">
        <v>4430</v>
      </c>
      <c r="D92" s="16" t="s">
        <v>33</v>
      </c>
      <c r="E92" s="62">
        <v>2300</v>
      </c>
      <c r="F92" s="22">
        <v>-2300</v>
      </c>
      <c r="G92" s="22">
        <f>E92+F92</f>
        <v>0</v>
      </c>
      <c r="H92" s="56"/>
      <c r="I92" s="22">
        <f>G92+H92</f>
        <v>0</v>
      </c>
      <c r="J92" s="56"/>
      <c r="K92" s="22">
        <f>I92+J92</f>
        <v>0</v>
      </c>
      <c r="L92" s="22"/>
      <c r="M92" s="22">
        <f>K92+L92</f>
        <v>0</v>
      </c>
      <c r="N92" s="56"/>
      <c r="O92" s="22"/>
      <c r="P92" s="26"/>
      <c r="Q92" s="22">
        <f t="shared" si="13"/>
        <v>0</v>
      </c>
      <c r="R92" s="26"/>
      <c r="S92" s="22">
        <f t="shared" si="14"/>
        <v>0</v>
      </c>
      <c r="T92" s="26"/>
      <c r="U92" s="22">
        <f t="shared" si="15"/>
        <v>0</v>
      </c>
      <c r="V92" s="26"/>
      <c r="W92" s="22">
        <f t="shared" si="16"/>
        <v>0</v>
      </c>
      <c r="X92" s="16"/>
      <c r="Y92" s="26">
        <f t="shared" si="18"/>
        <v>0</v>
      </c>
      <c r="Z92" s="17"/>
      <c r="AA92" s="107"/>
      <c r="AE92" s="22"/>
      <c r="AF92" s="22">
        <f t="shared" si="17"/>
        <v>0</v>
      </c>
    </row>
    <row r="93" spans="1:32" ht="15" hidden="1">
      <c r="A93" s="16"/>
      <c r="B93" s="16"/>
      <c r="C93" s="47">
        <v>4440</v>
      </c>
      <c r="D93" s="16" t="s">
        <v>34</v>
      </c>
      <c r="E93" s="53">
        <v>0</v>
      </c>
      <c r="F93" s="16">
        <v>140</v>
      </c>
      <c r="G93" s="16">
        <f>E93+F93</f>
        <v>140</v>
      </c>
      <c r="H93" s="56">
        <v>-140</v>
      </c>
      <c r="I93" s="16">
        <f>G93+H93</f>
        <v>0</v>
      </c>
      <c r="J93" s="56"/>
      <c r="K93" s="22">
        <f>I93+J93</f>
        <v>0</v>
      </c>
      <c r="L93" s="22"/>
      <c r="M93" s="22">
        <f>K93+L93</f>
        <v>0</v>
      </c>
      <c r="N93" s="56"/>
      <c r="O93" s="22"/>
      <c r="P93" s="26"/>
      <c r="Q93" s="22">
        <f t="shared" si="13"/>
        <v>0</v>
      </c>
      <c r="R93" s="26"/>
      <c r="S93" s="22">
        <f t="shared" si="14"/>
        <v>0</v>
      </c>
      <c r="T93" s="26"/>
      <c r="U93" s="22">
        <f t="shared" si="15"/>
        <v>0</v>
      </c>
      <c r="V93" s="26"/>
      <c r="W93" s="22">
        <f t="shared" si="16"/>
        <v>0</v>
      </c>
      <c r="X93" s="16"/>
      <c r="Y93" s="26">
        <f t="shared" si="18"/>
        <v>0</v>
      </c>
      <c r="Z93" s="17"/>
      <c r="AA93" s="107"/>
      <c r="AE93" s="22"/>
      <c r="AF93" s="22">
        <f t="shared" si="17"/>
        <v>0</v>
      </c>
    </row>
    <row r="94" spans="1:32" ht="15">
      <c r="A94" s="16"/>
      <c r="B94" s="16"/>
      <c r="C94" s="47">
        <v>4430</v>
      </c>
      <c r="D94" s="16" t="s">
        <v>90</v>
      </c>
      <c r="E94" s="53"/>
      <c r="F94" s="16"/>
      <c r="G94" s="16"/>
      <c r="H94" s="56"/>
      <c r="I94" s="16"/>
      <c r="J94" s="56"/>
      <c r="K94" s="22">
        <v>0</v>
      </c>
      <c r="L94" s="22">
        <v>1745</v>
      </c>
      <c r="M94" s="22">
        <f>K94+L94</f>
        <v>1745</v>
      </c>
      <c r="N94" s="56"/>
      <c r="O94" s="22">
        <v>1988</v>
      </c>
      <c r="P94" s="26"/>
      <c r="Q94" s="22">
        <f t="shared" si="13"/>
        <v>1988</v>
      </c>
      <c r="R94" s="26"/>
      <c r="S94" s="22">
        <f t="shared" si="14"/>
        <v>1988</v>
      </c>
      <c r="T94" s="26">
        <v>1512</v>
      </c>
      <c r="U94" s="22">
        <f t="shared" si="15"/>
        <v>3500</v>
      </c>
      <c r="V94" s="26">
        <v>2000</v>
      </c>
      <c r="W94" s="22">
        <f t="shared" si="16"/>
        <v>5500</v>
      </c>
      <c r="X94" s="22">
        <v>-1000</v>
      </c>
      <c r="Y94" s="26">
        <f t="shared" si="18"/>
        <v>4500</v>
      </c>
      <c r="Z94" s="17"/>
      <c r="AA94" s="107">
        <v>3550</v>
      </c>
      <c r="AE94" s="22">
        <v>-1550</v>
      </c>
      <c r="AF94" s="22">
        <f t="shared" si="17"/>
        <v>2000</v>
      </c>
    </row>
    <row r="95" spans="1:32" ht="15">
      <c r="A95" s="16"/>
      <c r="B95" s="16"/>
      <c r="C95" s="47">
        <v>4480</v>
      </c>
      <c r="D95" s="16" t="s">
        <v>79</v>
      </c>
      <c r="E95" s="53"/>
      <c r="F95" s="16"/>
      <c r="G95" s="16"/>
      <c r="H95" s="56"/>
      <c r="I95" s="16"/>
      <c r="J95" s="56"/>
      <c r="K95" s="22"/>
      <c r="L95" s="22"/>
      <c r="M95" s="22"/>
      <c r="N95" s="56"/>
      <c r="O95" s="22"/>
      <c r="P95" s="26"/>
      <c r="Q95" s="22"/>
      <c r="R95" s="26"/>
      <c r="S95" s="22"/>
      <c r="T95" s="26"/>
      <c r="U95" s="22"/>
      <c r="V95" s="26"/>
      <c r="W95" s="22"/>
      <c r="X95" s="22"/>
      <c r="Y95" s="26"/>
      <c r="Z95" s="17"/>
      <c r="AA95" s="107">
        <v>1000</v>
      </c>
      <c r="AE95" s="22">
        <v>-1000</v>
      </c>
      <c r="AF95" s="22">
        <f t="shared" si="17"/>
        <v>0</v>
      </c>
    </row>
    <row r="96" spans="1:32" ht="15">
      <c r="A96" s="16"/>
      <c r="B96" s="16"/>
      <c r="C96" s="47">
        <v>4510</v>
      </c>
      <c r="D96" s="16" t="s">
        <v>91</v>
      </c>
      <c r="E96" s="53"/>
      <c r="F96" s="16"/>
      <c r="G96" s="16"/>
      <c r="H96" s="56"/>
      <c r="I96" s="16"/>
      <c r="J96" s="56"/>
      <c r="K96" s="22"/>
      <c r="L96" s="22"/>
      <c r="M96" s="22"/>
      <c r="N96" s="56"/>
      <c r="O96" s="22">
        <v>299</v>
      </c>
      <c r="P96" s="26"/>
      <c r="Q96" s="22">
        <f t="shared" si="13"/>
        <v>299</v>
      </c>
      <c r="R96" s="26"/>
      <c r="S96" s="22">
        <f t="shared" si="14"/>
        <v>299</v>
      </c>
      <c r="T96" s="26">
        <v>-9</v>
      </c>
      <c r="U96" s="22">
        <f t="shared" si="15"/>
        <v>290</v>
      </c>
      <c r="V96" s="26"/>
      <c r="W96" s="22">
        <f t="shared" si="16"/>
        <v>290</v>
      </c>
      <c r="X96" s="16"/>
      <c r="Y96" s="26">
        <f t="shared" si="18"/>
        <v>290</v>
      </c>
      <c r="Z96" s="17"/>
      <c r="AA96" s="107">
        <v>290</v>
      </c>
      <c r="AE96" s="22"/>
      <c r="AF96" s="22">
        <f t="shared" si="17"/>
        <v>290</v>
      </c>
    </row>
    <row r="97" spans="1:32" ht="15">
      <c r="A97" s="16"/>
      <c r="B97" s="16"/>
      <c r="C97" s="47">
        <v>4740</v>
      </c>
      <c r="D97" s="53" t="s">
        <v>100</v>
      </c>
      <c r="E97" s="53"/>
      <c r="F97" s="16"/>
      <c r="G97" s="16"/>
      <c r="H97" s="56"/>
      <c r="I97" s="16"/>
      <c r="J97" s="56"/>
      <c r="K97" s="22"/>
      <c r="L97" s="22"/>
      <c r="M97" s="22"/>
      <c r="N97" s="56"/>
      <c r="O97" s="22"/>
      <c r="P97" s="26"/>
      <c r="Q97" s="22"/>
      <c r="R97" s="26"/>
      <c r="S97" s="22"/>
      <c r="T97" s="26"/>
      <c r="U97" s="22"/>
      <c r="V97" s="26"/>
      <c r="W97" s="22"/>
      <c r="X97" s="16"/>
      <c r="Y97" s="26"/>
      <c r="Z97" s="17"/>
      <c r="AA97" s="107">
        <v>0</v>
      </c>
      <c r="AE97" s="22">
        <v>10000</v>
      </c>
      <c r="AF97" s="22">
        <f t="shared" si="17"/>
        <v>10000</v>
      </c>
    </row>
    <row r="98" spans="1:32" ht="15">
      <c r="A98" s="16"/>
      <c r="B98" s="16"/>
      <c r="C98" s="47">
        <v>4750</v>
      </c>
      <c r="D98" s="16" t="s">
        <v>77</v>
      </c>
      <c r="E98" s="53"/>
      <c r="F98" s="16"/>
      <c r="G98" s="16"/>
      <c r="H98" s="56"/>
      <c r="I98" s="16"/>
      <c r="J98" s="56"/>
      <c r="K98" s="22"/>
      <c r="L98" s="22"/>
      <c r="M98" s="22"/>
      <c r="N98" s="56"/>
      <c r="O98" s="22"/>
      <c r="P98" s="26"/>
      <c r="Q98" s="22"/>
      <c r="R98" s="26"/>
      <c r="S98" s="22"/>
      <c r="T98" s="26"/>
      <c r="U98" s="22"/>
      <c r="V98" s="26"/>
      <c r="W98" s="22"/>
      <c r="X98" s="16"/>
      <c r="Y98" s="26"/>
      <c r="Z98" s="17"/>
      <c r="AA98" s="107">
        <v>8000</v>
      </c>
      <c r="AE98" s="22">
        <v>3000</v>
      </c>
      <c r="AF98" s="22">
        <f t="shared" si="17"/>
        <v>11000</v>
      </c>
    </row>
    <row r="99" spans="1:32" ht="15">
      <c r="A99" s="50"/>
      <c r="B99" s="50"/>
      <c r="C99" s="49">
        <v>6050</v>
      </c>
      <c r="D99" s="50" t="s">
        <v>92</v>
      </c>
      <c r="E99" s="55">
        <v>300000</v>
      </c>
      <c r="F99" s="27">
        <v>331000</v>
      </c>
      <c r="G99" s="27">
        <f>E99+F99</f>
        <v>631000</v>
      </c>
      <c r="H99" s="56"/>
      <c r="I99" s="27">
        <f>G99+H99</f>
        <v>631000</v>
      </c>
      <c r="J99" s="56"/>
      <c r="K99" s="22">
        <f>I99+J99</f>
        <v>631000</v>
      </c>
      <c r="L99" s="22"/>
      <c r="M99" s="22">
        <f>K99+L99</f>
        <v>631000</v>
      </c>
      <c r="N99" s="56"/>
      <c r="O99" s="22">
        <v>900000</v>
      </c>
      <c r="P99" s="26"/>
      <c r="Q99" s="27">
        <f t="shared" si="13"/>
        <v>900000</v>
      </c>
      <c r="R99" s="26"/>
      <c r="S99" s="27">
        <f t="shared" si="14"/>
        <v>900000</v>
      </c>
      <c r="T99" s="26"/>
      <c r="U99" s="27">
        <f t="shared" si="15"/>
        <v>900000</v>
      </c>
      <c r="V99" s="26"/>
      <c r="W99" s="27">
        <f t="shared" si="16"/>
        <v>900000</v>
      </c>
      <c r="X99" s="16"/>
      <c r="Y99" s="26">
        <f>W99+X99</f>
        <v>900000</v>
      </c>
      <c r="Z99" s="17"/>
      <c r="AA99" s="108">
        <v>295000</v>
      </c>
      <c r="AE99" s="22"/>
      <c r="AF99" s="22">
        <f t="shared" si="17"/>
        <v>295000</v>
      </c>
    </row>
    <row r="100" spans="1:32" ht="15.75">
      <c r="A100" s="122"/>
      <c r="B100" s="123"/>
      <c r="C100" s="123"/>
      <c r="D100" s="124"/>
      <c r="E100" s="30">
        <f aca="true" t="shared" si="19" ref="E100:M100">SUM(E67:E99)</f>
        <v>1780964</v>
      </c>
      <c r="F100" s="30">
        <f t="shared" si="19"/>
        <v>251284</v>
      </c>
      <c r="G100" s="30">
        <f t="shared" si="19"/>
        <v>2032248</v>
      </c>
      <c r="H100" s="30">
        <f t="shared" si="19"/>
        <v>0</v>
      </c>
      <c r="I100" s="30">
        <f t="shared" si="19"/>
        <v>2032248</v>
      </c>
      <c r="J100" s="30">
        <f t="shared" si="19"/>
        <v>195959</v>
      </c>
      <c r="K100" s="31">
        <f t="shared" si="19"/>
        <v>2228207</v>
      </c>
      <c r="L100" s="31">
        <f t="shared" si="19"/>
        <v>-27243</v>
      </c>
      <c r="M100" s="31">
        <f t="shared" si="19"/>
        <v>2200964</v>
      </c>
      <c r="N100" s="29"/>
      <c r="O100" s="31">
        <f>SUM(O67:O99)</f>
        <v>2670927</v>
      </c>
      <c r="P100" s="31">
        <f>SUM(P67:P99)</f>
        <v>278588</v>
      </c>
      <c r="Q100" s="28">
        <f>SUM(Q67:Q99)</f>
        <v>2949515</v>
      </c>
      <c r="R100" s="31"/>
      <c r="S100" s="28">
        <f aca="true" t="shared" si="20" ref="S100:X100">SUM(S67:S99)</f>
        <v>2949515</v>
      </c>
      <c r="T100" s="31">
        <f t="shared" si="20"/>
        <v>29859</v>
      </c>
      <c r="U100" s="28">
        <f t="shared" si="20"/>
        <v>2979374</v>
      </c>
      <c r="V100" s="31">
        <f t="shared" si="20"/>
        <v>0</v>
      </c>
      <c r="W100" s="28">
        <f t="shared" si="20"/>
        <v>2979374</v>
      </c>
      <c r="X100" s="82">
        <f t="shared" si="20"/>
        <v>17914</v>
      </c>
      <c r="Y100" s="91">
        <f>W100+X100</f>
        <v>2997288</v>
      </c>
      <c r="Z100" s="101"/>
      <c r="AA100" s="109">
        <f>SUM(AA68:AA99)</f>
        <v>2749041</v>
      </c>
      <c r="AE100" s="82">
        <f>SUM(AE68:AE99)</f>
        <v>0</v>
      </c>
      <c r="AF100" s="82">
        <f t="shared" si="17"/>
        <v>2749041</v>
      </c>
    </row>
    <row r="101" spans="1:32" ht="15">
      <c r="A101" s="47">
        <v>754</v>
      </c>
      <c r="B101" s="47">
        <v>75414</v>
      </c>
      <c r="C101" s="47">
        <v>4300</v>
      </c>
      <c r="D101" s="56" t="s">
        <v>22</v>
      </c>
      <c r="E101" s="59"/>
      <c r="F101" s="59"/>
      <c r="G101" s="59"/>
      <c r="H101" s="56"/>
      <c r="I101" s="59"/>
      <c r="J101" s="56"/>
      <c r="K101" s="59"/>
      <c r="L101" s="59"/>
      <c r="M101" s="59"/>
      <c r="N101" s="56"/>
      <c r="O101" s="22">
        <v>400</v>
      </c>
      <c r="P101" s="22"/>
      <c r="Q101" s="22">
        <f>O101+P101</f>
        <v>400</v>
      </c>
      <c r="R101" s="22"/>
      <c r="S101" s="22">
        <f>Q101+R101</f>
        <v>400</v>
      </c>
      <c r="T101" s="22"/>
      <c r="U101" s="22">
        <f>S101+T101</f>
        <v>400</v>
      </c>
      <c r="V101" s="22"/>
      <c r="W101" s="22">
        <v>400</v>
      </c>
      <c r="X101" s="16"/>
      <c r="Y101" s="26">
        <f>W101+X101</f>
        <v>400</v>
      </c>
      <c r="Z101" s="16"/>
      <c r="AA101" s="22">
        <v>400</v>
      </c>
      <c r="AE101" s="22"/>
      <c r="AF101" s="22">
        <f t="shared" si="17"/>
        <v>400</v>
      </c>
    </row>
    <row r="102" spans="1:32" ht="15">
      <c r="A102" s="50"/>
      <c r="B102" s="50"/>
      <c r="C102" s="49"/>
      <c r="D102" s="56"/>
      <c r="E102" s="59"/>
      <c r="F102" s="59"/>
      <c r="G102" s="59"/>
      <c r="H102" s="56"/>
      <c r="I102" s="59"/>
      <c r="J102" s="56"/>
      <c r="K102" s="59"/>
      <c r="L102" s="59"/>
      <c r="M102" s="59"/>
      <c r="N102" s="56"/>
      <c r="O102" s="27"/>
      <c r="P102" s="27"/>
      <c r="Q102" s="27"/>
      <c r="R102" s="27"/>
      <c r="S102" s="27"/>
      <c r="T102" s="27"/>
      <c r="U102" s="27"/>
      <c r="V102" s="27"/>
      <c r="W102" s="27"/>
      <c r="X102" s="16"/>
      <c r="Y102" s="26"/>
      <c r="Z102" s="16"/>
      <c r="AA102" s="22"/>
      <c r="AE102" s="22"/>
      <c r="AF102" s="22"/>
    </row>
    <row r="103" spans="1:32" ht="15.75">
      <c r="A103" s="125"/>
      <c r="B103" s="120"/>
      <c r="C103" s="120"/>
      <c r="D103" s="120"/>
      <c r="E103" s="66"/>
      <c r="F103" s="66"/>
      <c r="G103" s="66"/>
      <c r="H103" s="67"/>
      <c r="I103" s="66"/>
      <c r="J103" s="67"/>
      <c r="K103" s="66"/>
      <c r="L103" s="66"/>
      <c r="M103" s="66"/>
      <c r="N103" s="67"/>
      <c r="O103" s="31">
        <f>O101</f>
        <v>400</v>
      </c>
      <c r="P103" s="31">
        <f>P101</f>
        <v>0</v>
      </c>
      <c r="Q103" s="31">
        <f>Q101</f>
        <v>400</v>
      </c>
      <c r="R103" s="31"/>
      <c r="S103" s="31">
        <f>S101</f>
        <v>400</v>
      </c>
      <c r="T103" s="31"/>
      <c r="U103" s="31">
        <f>U101</f>
        <v>400</v>
      </c>
      <c r="V103" s="31"/>
      <c r="W103" s="31">
        <f>W101</f>
        <v>400</v>
      </c>
      <c r="X103" s="83"/>
      <c r="Y103" s="91">
        <f>W103+X103</f>
        <v>400</v>
      </c>
      <c r="Z103" s="43"/>
      <c r="AA103" s="37">
        <f>SUM(AA101:AA102)</f>
        <v>400</v>
      </c>
      <c r="AE103" s="82"/>
      <c r="AF103" s="82">
        <f t="shared" si="17"/>
        <v>400</v>
      </c>
    </row>
    <row r="104" spans="1:32" ht="15.75">
      <c r="A104" s="130" t="s">
        <v>35</v>
      </c>
      <c r="B104" s="130"/>
      <c r="C104" s="130"/>
      <c r="D104" s="130"/>
      <c r="E104" s="36" t="e">
        <f>E100+#REF!</f>
        <v>#REF!</v>
      </c>
      <c r="F104" s="36" t="e">
        <f>F100+#REF!</f>
        <v>#REF!</v>
      </c>
      <c r="G104" s="36" t="e">
        <f>E104+F104</f>
        <v>#REF!</v>
      </c>
      <c r="H104" s="68"/>
      <c r="I104" s="28" t="e">
        <f>I100+#REF!</f>
        <v>#REF!</v>
      </c>
      <c r="J104" s="69" t="e">
        <f>J100+#REF!</f>
        <v>#REF!</v>
      </c>
      <c r="K104" s="28" t="e">
        <f>K100+#REF!</f>
        <v>#REF!</v>
      </c>
      <c r="L104" s="28" t="e">
        <f>L100+#REF!</f>
        <v>#REF!</v>
      </c>
      <c r="M104" s="28" t="e">
        <f>M100+#REF!</f>
        <v>#REF!</v>
      </c>
      <c r="N104" s="70"/>
      <c r="O104" s="28">
        <f>O100+O103</f>
        <v>2671327</v>
      </c>
      <c r="P104" s="28">
        <f>P100+P103</f>
        <v>278588</v>
      </c>
      <c r="Q104" s="28">
        <f>Q100+Q103</f>
        <v>2949915</v>
      </c>
      <c r="R104" s="28"/>
      <c r="S104" s="28">
        <f aca="true" t="shared" si="21" ref="S104:Y104">S100+S103</f>
        <v>2949915</v>
      </c>
      <c r="T104" s="28">
        <f t="shared" si="21"/>
        <v>29859</v>
      </c>
      <c r="U104" s="28">
        <f t="shared" si="21"/>
        <v>2979774</v>
      </c>
      <c r="V104" s="28">
        <f t="shared" si="21"/>
        <v>0</v>
      </c>
      <c r="W104" s="69">
        <f t="shared" si="21"/>
        <v>2979774</v>
      </c>
      <c r="X104" s="31">
        <f t="shared" si="21"/>
        <v>17914</v>
      </c>
      <c r="Y104" s="30">
        <f t="shared" si="21"/>
        <v>2997688</v>
      </c>
      <c r="Z104" s="83"/>
      <c r="AA104" s="31">
        <f>AA100+AA103</f>
        <v>2749441</v>
      </c>
      <c r="AE104" s="82"/>
      <c r="AF104" s="82">
        <f t="shared" si="17"/>
        <v>2749441</v>
      </c>
    </row>
    <row r="105" spans="1:32" ht="15.75">
      <c r="A105" s="42"/>
      <c r="B105" s="41"/>
      <c r="C105" s="71"/>
      <c r="D105" s="72"/>
      <c r="E105" s="73"/>
      <c r="F105" s="37"/>
      <c r="G105" s="73"/>
      <c r="H105" s="64"/>
      <c r="I105" s="46"/>
      <c r="J105" s="64"/>
      <c r="K105" s="46"/>
      <c r="L105" s="46"/>
      <c r="M105" s="46"/>
      <c r="N105" s="56"/>
      <c r="O105" s="46"/>
      <c r="P105" s="46"/>
      <c r="Q105" s="46"/>
      <c r="R105" s="46"/>
      <c r="S105" s="46"/>
      <c r="T105" s="46"/>
      <c r="U105" s="46"/>
      <c r="V105" s="46"/>
      <c r="W105" s="46"/>
      <c r="X105" s="16"/>
      <c r="Y105" s="26"/>
      <c r="Z105" s="16"/>
      <c r="AA105" s="22"/>
      <c r="AE105" s="22"/>
      <c r="AF105" s="22"/>
    </row>
    <row r="106" spans="1:32" ht="15">
      <c r="A106" s="48">
        <v>851</v>
      </c>
      <c r="B106" s="47">
        <v>85156</v>
      </c>
      <c r="C106" s="74">
        <v>4130</v>
      </c>
      <c r="D106" s="16" t="s">
        <v>36</v>
      </c>
      <c r="E106" s="55">
        <v>0</v>
      </c>
      <c r="F106" s="27">
        <v>514000</v>
      </c>
      <c r="G106" s="62">
        <v>514000</v>
      </c>
      <c r="H106" s="56"/>
      <c r="I106" s="22">
        <f>G106+H106</f>
        <v>514000</v>
      </c>
      <c r="J106" s="59">
        <v>146600</v>
      </c>
      <c r="K106" s="22">
        <f>I106+J106</f>
        <v>660600</v>
      </c>
      <c r="L106" s="22"/>
      <c r="M106" s="22">
        <f>K106+L106</f>
        <v>660600</v>
      </c>
      <c r="N106" s="56"/>
      <c r="O106" s="22">
        <v>481000</v>
      </c>
      <c r="P106" s="22"/>
      <c r="Q106" s="22">
        <f>O106+P106</f>
        <v>481000</v>
      </c>
      <c r="R106" s="22">
        <v>32733</v>
      </c>
      <c r="S106" s="22">
        <f>Q106+R106</f>
        <v>513733</v>
      </c>
      <c r="T106" s="22"/>
      <c r="U106" s="22">
        <f>S106+T106</f>
        <v>513733</v>
      </c>
      <c r="V106" s="22"/>
      <c r="W106" s="22">
        <f>U106+V106</f>
        <v>513733</v>
      </c>
      <c r="X106" s="16"/>
      <c r="Y106" s="26">
        <f>W106+X106</f>
        <v>513733</v>
      </c>
      <c r="Z106" s="16"/>
      <c r="AA106" s="22">
        <v>528000</v>
      </c>
      <c r="AE106" s="22">
        <v>-32000</v>
      </c>
      <c r="AF106" s="22">
        <f t="shared" si="17"/>
        <v>496000</v>
      </c>
    </row>
    <row r="107" spans="1:32" ht="15">
      <c r="A107" s="33"/>
      <c r="B107" s="49"/>
      <c r="C107" s="75"/>
      <c r="D107" s="50"/>
      <c r="E107" s="55"/>
      <c r="F107" s="27"/>
      <c r="G107" s="59"/>
      <c r="H107" s="56"/>
      <c r="I107" s="22"/>
      <c r="J107" s="59"/>
      <c r="K107" s="22"/>
      <c r="L107" s="22"/>
      <c r="M107" s="26"/>
      <c r="N107" s="56"/>
      <c r="O107" s="22"/>
      <c r="P107" s="22"/>
      <c r="Q107" s="22"/>
      <c r="R107" s="22"/>
      <c r="S107" s="22"/>
      <c r="T107" s="22"/>
      <c r="U107" s="22"/>
      <c r="V107" s="22"/>
      <c r="W107" s="22"/>
      <c r="X107" s="16"/>
      <c r="Y107" s="26"/>
      <c r="Z107" s="16"/>
      <c r="AA107" s="22"/>
      <c r="AE107" s="22"/>
      <c r="AF107" s="22"/>
    </row>
    <row r="108" spans="1:32" ht="15.75">
      <c r="A108" s="131" t="s">
        <v>37</v>
      </c>
      <c r="B108" s="132"/>
      <c r="C108" s="133"/>
      <c r="D108" s="134"/>
      <c r="E108" s="36" t="e">
        <f>#REF!</f>
        <v>#REF!</v>
      </c>
      <c r="F108" s="32" t="e">
        <f>#REF!+#REF!</f>
        <v>#REF!</v>
      </c>
      <c r="G108" s="36" t="e">
        <f>E108+F108</f>
        <v>#REF!</v>
      </c>
      <c r="H108" s="39"/>
      <c r="I108" s="37" t="e">
        <f>#REF!+#REF!</f>
        <v>#REF!</v>
      </c>
      <c r="J108" s="40" t="e">
        <f>#REF!+#REF!</f>
        <v>#REF!</v>
      </c>
      <c r="K108" s="37" t="e">
        <f>#REF!+#REF!</f>
        <v>#REF!</v>
      </c>
      <c r="L108" s="37"/>
      <c r="M108" s="40" t="e">
        <f>#REF!+#REF!</f>
        <v>#REF!</v>
      </c>
      <c r="N108" s="39"/>
      <c r="O108" s="37">
        <f>O106</f>
        <v>481000</v>
      </c>
      <c r="P108" s="37"/>
      <c r="Q108" s="37">
        <f aca="true" t="shared" si="22" ref="Q108:W108">Q106</f>
        <v>481000</v>
      </c>
      <c r="R108" s="37">
        <f t="shared" si="22"/>
        <v>32733</v>
      </c>
      <c r="S108" s="37">
        <f t="shared" si="22"/>
        <v>513733</v>
      </c>
      <c r="T108" s="37">
        <f t="shared" si="22"/>
        <v>0</v>
      </c>
      <c r="U108" s="37">
        <f t="shared" si="22"/>
        <v>513733</v>
      </c>
      <c r="V108" s="37">
        <f t="shared" si="22"/>
        <v>0</v>
      </c>
      <c r="W108" s="40">
        <f t="shared" si="22"/>
        <v>513733</v>
      </c>
      <c r="X108" s="83"/>
      <c r="Y108" s="91">
        <f>W108+X108</f>
        <v>513733</v>
      </c>
      <c r="Z108" s="83"/>
      <c r="AA108" s="37">
        <f>SUM(AA105:AA107)</f>
        <v>528000</v>
      </c>
      <c r="AE108" s="82">
        <f>SUM(AE106:AE107)</f>
        <v>-32000</v>
      </c>
      <c r="AF108" s="82">
        <f t="shared" si="17"/>
        <v>496000</v>
      </c>
    </row>
    <row r="109" spans="1:32" ht="15.75">
      <c r="A109" s="110"/>
      <c r="B109" s="76"/>
      <c r="C109" s="76"/>
      <c r="D109" s="76"/>
      <c r="E109" s="79"/>
      <c r="F109" s="79"/>
      <c r="G109" s="40"/>
      <c r="H109" s="78"/>
      <c r="I109" s="37"/>
      <c r="J109" s="79"/>
      <c r="K109" s="37"/>
      <c r="L109" s="37"/>
      <c r="M109" s="40"/>
      <c r="N109" s="78"/>
      <c r="O109" s="37"/>
      <c r="P109" s="37"/>
      <c r="Q109" s="37"/>
      <c r="R109" s="37"/>
      <c r="S109" s="37"/>
      <c r="T109" s="37"/>
      <c r="U109" s="37"/>
      <c r="V109" s="37"/>
      <c r="W109" s="37"/>
      <c r="X109" s="16"/>
      <c r="Y109" s="92"/>
      <c r="Z109" s="17"/>
      <c r="AA109" s="46"/>
      <c r="AE109" s="22"/>
      <c r="AF109" s="22"/>
    </row>
    <row r="110" spans="1:32" ht="15">
      <c r="A110" s="86">
        <v>852</v>
      </c>
      <c r="B110" s="86">
        <v>85203</v>
      </c>
      <c r="C110" s="86">
        <v>2820</v>
      </c>
      <c r="D110" s="96" t="s">
        <v>97</v>
      </c>
      <c r="E110" s="93"/>
      <c r="F110" s="93"/>
      <c r="G110" s="94"/>
      <c r="H110" s="95"/>
      <c r="I110" s="87"/>
      <c r="J110" s="93"/>
      <c r="K110" s="87"/>
      <c r="L110" s="87"/>
      <c r="M110" s="94"/>
      <c r="N110" s="95"/>
      <c r="O110" s="87"/>
      <c r="P110" s="87"/>
      <c r="Q110" s="87"/>
      <c r="R110" s="87"/>
      <c r="S110" s="87"/>
      <c r="T110" s="87"/>
      <c r="U110" s="87"/>
      <c r="V110" s="87"/>
      <c r="W110" s="87">
        <v>0</v>
      </c>
      <c r="X110" s="87">
        <v>220000</v>
      </c>
      <c r="Y110" s="94">
        <v>220000</v>
      </c>
      <c r="Z110" s="17"/>
      <c r="AA110" s="22">
        <v>258000</v>
      </c>
      <c r="AE110" s="22"/>
      <c r="AF110" s="22">
        <f t="shared" si="17"/>
        <v>258000</v>
      </c>
    </row>
    <row r="111" spans="1:32" ht="15.75">
      <c r="A111" s="11"/>
      <c r="B111" s="11"/>
      <c r="C111" s="11"/>
      <c r="D111" s="16" t="s">
        <v>98</v>
      </c>
      <c r="E111" s="77"/>
      <c r="F111" s="77"/>
      <c r="G111" s="36"/>
      <c r="H111" s="35"/>
      <c r="I111" s="32"/>
      <c r="J111" s="77"/>
      <c r="K111" s="32"/>
      <c r="L111" s="32"/>
      <c r="M111" s="36"/>
      <c r="N111" s="35"/>
      <c r="O111" s="32"/>
      <c r="P111" s="32"/>
      <c r="Q111" s="32"/>
      <c r="R111" s="32"/>
      <c r="S111" s="32"/>
      <c r="T111" s="32"/>
      <c r="U111" s="32"/>
      <c r="V111" s="32"/>
      <c r="W111" s="36"/>
      <c r="X111" s="22"/>
      <c r="Y111" s="92"/>
      <c r="Z111" s="17"/>
      <c r="AA111" s="22"/>
      <c r="AE111" s="22"/>
      <c r="AF111" s="22"/>
    </row>
    <row r="112" spans="1:32" ht="15.75">
      <c r="A112" s="88"/>
      <c r="B112" s="88"/>
      <c r="C112" s="88"/>
      <c r="D112" s="50" t="s">
        <v>99</v>
      </c>
      <c r="E112" s="77"/>
      <c r="F112" s="77"/>
      <c r="G112" s="36"/>
      <c r="H112" s="35"/>
      <c r="I112" s="32"/>
      <c r="J112" s="77"/>
      <c r="K112" s="32"/>
      <c r="L112" s="32"/>
      <c r="M112" s="36"/>
      <c r="N112" s="35"/>
      <c r="O112" s="32"/>
      <c r="P112" s="32"/>
      <c r="Q112" s="32"/>
      <c r="R112" s="32"/>
      <c r="S112" s="32"/>
      <c r="T112" s="32"/>
      <c r="U112" s="32"/>
      <c r="V112" s="32"/>
      <c r="W112" s="36"/>
      <c r="X112" s="26"/>
      <c r="Y112" s="92"/>
      <c r="Z112" s="17"/>
      <c r="AA112" s="27"/>
      <c r="AE112" s="22"/>
      <c r="AF112" s="22"/>
    </row>
    <row r="113" spans="1:32" ht="15.75">
      <c r="A113" s="135" t="s">
        <v>39</v>
      </c>
      <c r="B113" s="112"/>
      <c r="C113" s="112"/>
      <c r="D113" s="113"/>
      <c r="E113" s="80"/>
      <c r="F113" s="67"/>
      <c r="G113" s="80"/>
      <c r="H113" s="67"/>
      <c r="I113" s="80"/>
      <c r="J113" s="67"/>
      <c r="K113" s="80"/>
      <c r="L113" s="80"/>
      <c r="M113" s="80"/>
      <c r="N113" s="67"/>
      <c r="O113" s="31" t="e">
        <f>#REF!</f>
        <v>#REF!</v>
      </c>
      <c r="P113" s="31"/>
      <c r="Q113" s="31" t="e">
        <f>#REF!</f>
        <v>#REF!</v>
      </c>
      <c r="R113" s="31"/>
      <c r="S113" s="31" t="e">
        <f>#REF!</f>
        <v>#REF!</v>
      </c>
      <c r="T113" s="31" t="e">
        <f>#REF!</f>
        <v>#REF!</v>
      </c>
      <c r="U113" s="31" t="e">
        <f>#REF!</f>
        <v>#REF!</v>
      </c>
      <c r="V113" s="31" t="e">
        <f>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  <c r="Z113" s="83"/>
      <c r="AA113" s="28">
        <f>SUM(AA109:AA111)</f>
        <v>258000</v>
      </c>
      <c r="AE113" s="82"/>
      <c r="AF113" s="82">
        <f t="shared" si="17"/>
        <v>258000</v>
      </c>
    </row>
    <row r="114" spans="1:32" ht="15" hidden="1">
      <c r="A114" s="47"/>
      <c r="B114" s="16"/>
      <c r="C114" s="47">
        <v>3110</v>
      </c>
      <c r="D114" s="16" t="s">
        <v>38</v>
      </c>
      <c r="E114" s="62">
        <v>33000</v>
      </c>
      <c r="F114" s="59">
        <v>-33000</v>
      </c>
      <c r="G114" s="22">
        <f>E114:E114+F114</f>
        <v>0</v>
      </c>
      <c r="H114" s="56"/>
      <c r="I114" s="22">
        <f>G114+H114</f>
        <v>0</v>
      </c>
      <c r="J114" s="56"/>
      <c r="K114" s="22">
        <f aca="true" t="shared" si="23" ref="K114:K124">I114+J114</f>
        <v>0</v>
      </c>
      <c r="L114" s="22"/>
      <c r="M114" s="22">
        <f aca="true" t="shared" si="24" ref="M114:M124">K114+L114</f>
        <v>0</v>
      </c>
      <c r="N114" s="56"/>
      <c r="O114" s="22"/>
      <c r="P114" s="22"/>
      <c r="Q114" s="22"/>
      <c r="R114" s="22"/>
      <c r="S114" s="22"/>
      <c r="T114" s="22"/>
      <c r="U114" s="22"/>
      <c r="V114" s="22"/>
      <c r="W114" s="22"/>
      <c r="X114" s="16"/>
      <c r="Y114" s="26">
        <f aca="true" t="shared" si="25" ref="Y114:Y122">W114+X114</f>
        <v>0</v>
      </c>
      <c r="Z114" s="16"/>
      <c r="AA114" s="103">
        <f>Y114+Z114</f>
        <v>0</v>
      </c>
      <c r="AE114" s="22"/>
      <c r="AF114" s="22">
        <f t="shared" si="17"/>
        <v>0</v>
      </c>
    </row>
    <row r="115" spans="1:32" ht="15">
      <c r="A115" s="47">
        <v>853</v>
      </c>
      <c r="B115" s="48">
        <v>85321</v>
      </c>
      <c r="C115" s="41">
        <v>4010</v>
      </c>
      <c r="D115" s="104" t="s">
        <v>25</v>
      </c>
      <c r="E115" s="62">
        <v>0</v>
      </c>
      <c r="F115" s="59">
        <v>23000</v>
      </c>
      <c r="G115" s="22">
        <f>E114:E115+F115</f>
        <v>23000</v>
      </c>
      <c r="H115" s="56"/>
      <c r="I115" s="22">
        <f>G115+H115</f>
        <v>23000</v>
      </c>
      <c r="J115" s="59">
        <v>7700</v>
      </c>
      <c r="K115" s="22">
        <f t="shared" si="23"/>
        <v>30700</v>
      </c>
      <c r="L115" s="22"/>
      <c r="M115" s="22">
        <f t="shared" si="24"/>
        <v>30700</v>
      </c>
      <c r="N115" s="56"/>
      <c r="O115" s="22">
        <v>63936</v>
      </c>
      <c r="P115" s="22"/>
      <c r="Q115" s="22">
        <f>O115+P115</f>
        <v>63936</v>
      </c>
      <c r="R115" s="22"/>
      <c r="S115" s="22">
        <f>Q115+R115</f>
        <v>63936</v>
      </c>
      <c r="T115" s="22"/>
      <c r="U115" s="22">
        <f>S115+T115</f>
        <v>63936</v>
      </c>
      <c r="V115" s="22"/>
      <c r="W115" s="22">
        <f>U115+V115</f>
        <v>63936</v>
      </c>
      <c r="X115" s="16"/>
      <c r="Y115" s="26">
        <f t="shared" si="25"/>
        <v>63936</v>
      </c>
      <c r="Z115" s="17">
        <v>221</v>
      </c>
      <c r="AA115" s="46">
        <v>49870</v>
      </c>
      <c r="AE115" s="22"/>
      <c r="AF115" s="22">
        <f t="shared" si="17"/>
        <v>49870</v>
      </c>
    </row>
    <row r="116" spans="1:32" ht="15">
      <c r="A116" s="47"/>
      <c r="B116" s="48"/>
      <c r="C116" s="47">
        <v>4040</v>
      </c>
      <c r="D116" s="53" t="s">
        <v>40</v>
      </c>
      <c r="E116" s="62"/>
      <c r="F116" s="59"/>
      <c r="G116" s="22"/>
      <c r="H116" s="56"/>
      <c r="I116" s="22"/>
      <c r="J116" s="59"/>
      <c r="K116" s="22"/>
      <c r="L116" s="22"/>
      <c r="M116" s="22"/>
      <c r="N116" s="56"/>
      <c r="O116" s="22">
        <v>7944</v>
      </c>
      <c r="P116" s="22"/>
      <c r="Q116" s="22">
        <f aca="true" t="shared" si="26" ref="Q116:Q124">O116+P116</f>
        <v>7944</v>
      </c>
      <c r="R116" s="22"/>
      <c r="S116" s="22">
        <f aca="true" t="shared" si="27" ref="S116:S124">Q116+R116</f>
        <v>7944</v>
      </c>
      <c r="T116" s="22"/>
      <c r="U116" s="22">
        <f aca="true" t="shared" si="28" ref="U116:U124">S116+T116</f>
        <v>7944</v>
      </c>
      <c r="V116" s="22"/>
      <c r="W116" s="22">
        <f aca="true" t="shared" si="29" ref="W116:W124">U116+V116</f>
        <v>7944</v>
      </c>
      <c r="X116" s="16"/>
      <c r="Y116" s="26">
        <f t="shared" si="25"/>
        <v>7944</v>
      </c>
      <c r="Z116" s="17">
        <v>-221</v>
      </c>
      <c r="AA116" s="22">
        <v>3027</v>
      </c>
      <c r="AE116" s="22"/>
      <c r="AF116" s="22">
        <f t="shared" si="17"/>
        <v>3027</v>
      </c>
    </row>
    <row r="117" spans="1:32" ht="15">
      <c r="A117" s="47"/>
      <c r="B117" s="48"/>
      <c r="C117" s="47">
        <v>4110</v>
      </c>
      <c r="D117" s="53" t="s">
        <v>70</v>
      </c>
      <c r="E117" s="62">
        <v>0</v>
      </c>
      <c r="F117" s="59">
        <v>4100</v>
      </c>
      <c r="G117" s="22">
        <f>E115:E117+F117</f>
        <v>4100</v>
      </c>
      <c r="H117" s="56"/>
      <c r="I117" s="22">
        <f>G117+H117</f>
        <v>4100</v>
      </c>
      <c r="J117" s="59">
        <v>1430</v>
      </c>
      <c r="K117" s="22">
        <f t="shared" si="23"/>
        <v>5530</v>
      </c>
      <c r="L117" s="22"/>
      <c r="M117" s="22">
        <f t="shared" si="24"/>
        <v>5530</v>
      </c>
      <c r="N117" s="56"/>
      <c r="O117" s="22">
        <v>12745</v>
      </c>
      <c r="P117" s="22"/>
      <c r="Q117" s="22">
        <f t="shared" si="26"/>
        <v>12745</v>
      </c>
      <c r="R117" s="22"/>
      <c r="S117" s="22">
        <f t="shared" si="27"/>
        <v>12745</v>
      </c>
      <c r="T117" s="22"/>
      <c r="U117" s="22">
        <f t="shared" si="28"/>
        <v>12745</v>
      </c>
      <c r="V117" s="22"/>
      <c r="W117" s="22">
        <f t="shared" si="29"/>
        <v>12745</v>
      </c>
      <c r="X117" s="16"/>
      <c r="Y117" s="26">
        <f t="shared" si="25"/>
        <v>12745</v>
      </c>
      <c r="Z117" s="17"/>
      <c r="AA117" s="22">
        <v>8700</v>
      </c>
      <c r="AE117" s="22"/>
      <c r="AF117" s="22">
        <f t="shared" si="17"/>
        <v>8700</v>
      </c>
    </row>
    <row r="118" spans="1:32" ht="15">
      <c r="A118" s="47"/>
      <c r="B118" s="48"/>
      <c r="C118" s="47">
        <v>4120</v>
      </c>
      <c r="D118" s="53" t="s">
        <v>71</v>
      </c>
      <c r="E118" s="62">
        <v>0</v>
      </c>
      <c r="F118" s="56">
        <v>600</v>
      </c>
      <c r="G118" s="22">
        <f>E117:E118+F118</f>
        <v>600</v>
      </c>
      <c r="H118" s="56"/>
      <c r="I118" s="22">
        <f>G118+H118</f>
        <v>600</v>
      </c>
      <c r="J118" s="56">
        <v>196</v>
      </c>
      <c r="K118" s="22">
        <f t="shared" si="23"/>
        <v>796</v>
      </c>
      <c r="L118" s="22"/>
      <c r="M118" s="22">
        <f t="shared" si="24"/>
        <v>796</v>
      </c>
      <c r="N118" s="56"/>
      <c r="O118" s="22">
        <v>1762</v>
      </c>
      <c r="P118" s="22"/>
      <c r="Q118" s="22">
        <f t="shared" si="26"/>
        <v>1762</v>
      </c>
      <c r="R118" s="22"/>
      <c r="S118" s="22">
        <f t="shared" si="27"/>
        <v>1762</v>
      </c>
      <c r="T118" s="22"/>
      <c r="U118" s="22">
        <f t="shared" si="28"/>
        <v>1762</v>
      </c>
      <c r="V118" s="22"/>
      <c r="W118" s="22">
        <f t="shared" si="29"/>
        <v>1762</v>
      </c>
      <c r="X118" s="16"/>
      <c r="Y118" s="26">
        <f t="shared" si="25"/>
        <v>1762</v>
      </c>
      <c r="Z118" s="17"/>
      <c r="AA118" s="22">
        <v>1223</v>
      </c>
      <c r="AE118" s="22"/>
      <c r="AF118" s="22">
        <f t="shared" si="17"/>
        <v>1223</v>
      </c>
    </row>
    <row r="119" spans="1:32" ht="15">
      <c r="A119" s="47"/>
      <c r="B119" s="48"/>
      <c r="C119" s="47">
        <v>4170</v>
      </c>
      <c r="D119" s="53" t="s">
        <v>55</v>
      </c>
      <c r="E119" s="62"/>
      <c r="F119" s="56"/>
      <c r="G119" s="22"/>
      <c r="H119" s="56"/>
      <c r="I119" s="22"/>
      <c r="J119" s="56"/>
      <c r="K119" s="22"/>
      <c r="L119" s="22"/>
      <c r="M119" s="22"/>
      <c r="N119" s="56"/>
      <c r="O119" s="22"/>
      <c r="P119" s="22">
        <v>2000</v>
      </c>
      <c r="Q119" s="22">
        <f t="shared" si="26"/>
        <v>2000</v>
      </c>
      <c r="R119" s="22"/>
      <c r="S119" s="22">
        <f t="shared" si="27"/>
        <v>2000</v>
      </c>
      <c r="T119" s="22"/>
      <c r="U119" s="22">
        <f t="shared" si="28"/>
        <v>2000</v>
      </c>
      <c r="V119" s="22"/>
      <c r="W119" s="22">
        <f t="shared" si="29"/>
        <v>2000</v>
      </c>
      <c r="X119" s="16"/>
      <c r="Y119" s="26">
        <f t="shared" si="25"/>
        <v>2000</v>
      </c>
      <c r="Z119" s="17"/>
      <c r="AA119" s="22">
        <v>30156</v>
      </c>
      <c r="AE119" s="22"/>
      <c r="AF119" s="22">
        <f t="shared" si="17"/>
        <v>30156</v>
      </c>
    </row>
    <row r="120" spans="1:32" ht="15">
      <c r="A120" s="47"/>
      <c r="B120" s="48"/>
      <c r="C120" s="47">
        <v>4210</v>
      </c>
      <c r="D120" s="53" t="s">
        <v>65</v>
      </c>
      <c r="E120" s="62">
        <v>0</v>
      </c>
      <c r="F120" s="59">
        <v>2000</v>
      </c>
      <c r="G120" s="22">
        <f>E118:E120+F120</f>
        <v>2000</v>
      </c>
      <c r="H120" s="56"/>
      <c r="I120" s="22">
        <f>G120+H120</f>
        <v>2000</v>
      </c>
      <c r="J120" s="59">
        <v>2374</v>
      </c>
      <c r="K120" s="22">
        <f t="shared" si="23"/>
        <v>4374</v>
      </c>
      <c r="L120" s="22"/>
      <c r="M120" s="22">
        <f t="shared" si="24"/>
        <v>4374</v>
      </c>
      <c r="N120" s="56"/>
      <c r="O120" s="22">
        <v>3584</v>
      </c>
      <c r="P120" s="22"/>
      <c r="Q120" s="22">
        <f t="shared" si="26"/>
        <v>3584</v>
      </c>
      <c r="R120" s="22"/>
      <c r="S120" s="22">
        <f t="shared" si="27"/>
        <v>3584</v>
      </c>
      <c r="T120" s="22"/>
      <c r="U120" s="22">
        <f t="shared" si="28"/>
        <v>3584</v>
      </c>
      <c r="V120" s="22"/>
      <c r="W120" s="22">
        <f t="shared" si="29"/>
        <v>3584</v>
      </c>
      <c r="X120" s="16"/>
      <c r="Y120" s="26">
        <f t="shared" si="25"/>
        <v>3584</v>
      </c>
      <c r="Z120" s="17"/>
      <c r="AA120" s="22">
        <v>1655</v>
      </c>
      <c r="AE120" s="22"/>
      <c r="AF120" s="22">
        <f t="shared" si="17"/>
        <v>1655</v>
      </c>
    </row>
    <row r="121" spans="1:32" ht="15">
      <c r="A121" s="47"/>
      <c r="B121" s="48"/>
      <c r="C121" s="47">
        <v>4260</v>
      </c>
      <c r="D121" s="53" t="s">
        <v>41</v>
      </c>
      <c r="E121" s="62"/>
      <c r="F121" s="59"/>
      <c r="G121" s="22"/>
      <c r="H121" s="56"/>
      <c r="I121" s="22"/>
      <c r="J121" s="59"/>
      <c r="K121" s="22"/>
      <c r="L121" s="22"/>
      <c r="M121" s="22"/>
      <c r="N121" s="56"/>
      <c r="O121" s="22">
        <v>8900</v>
      </c>
      <c r="P121" s="22"/>
      <c r="Q121" s="22">
        <f t="shared" si="26"/>
        <v>8900</v>
      </c>
      <c r="R121" s="22"/>
      <c r="S121" s="22">
        <f t="shared" si="27"/>
        <v>8900</v>
      </c>
      <c r="T121" s="22"/>
      <c r="U121" s="22">
        <f t="shared" si="28"/>
        <v>8900</v>
      </c>
      <c r="V121" s="22"/>
      <c r="W121" s="22">
        <f t="shared" si="29"/>
        <v>8900</v>
      </c>
      <c r="X121" s="16"/>
      <c r="Y121" s="26">
        <f t="shared" si="25"/>
        <v>8900</v>
      </c>
      <c r="Z121" s="17"/>
      <c r="AA121" s="22">
        <v>2897</v>
      </c>
      <c r="AE121" s="22"/>
      <c r="AF121" s="22">
        <f t="shared" si="17"/>
        <v>2897</v>
      </c>
    </row>
    <row r="122" spans="1:32" ht="15">
      <c r="A122" s="47"/>
      <c r="B122" s="48"/>
      <c r="C122" s="47">
        <v>4270</v>
      </c>
      <c r="D122" s="53" t="s">
        <v>50</v>
      </c>
      <c r="E122" s="62"/>
      <c r="F122" s="59"/>
      <c r="G122" s="22"/>
      <c r="H122" s="56"/>
      <c r="I122" s="22"/>
      <c r="J122" s="59"/>
      <c r="K122" s="22"/>
      <c r="L122" s="22"/>
      <c r="M122" s="22"/>
      <c r="N122" s="56"/>
      <c r="O122" s="22">
        <v>3000</v>
      </c>
      <c r="P122" s="22">
        <v>-2000</v>
      </c>
      <c r="Q122" s="22">
        <f t="shared" si="26"/>
        <v>1000</v>
      </c>
      <c r="R122" s="22"/>
      <c r="S122" s="22">
        <f t="shared" si="27"/>
        <v>1000</v>
      </c>
      <c r="T122" s="22"/>
      <c r="U122" s="22">
        <f t="shared" si="28"/>
        <v>1000</v>
      </c>
      <c r="V122" s="22">
        <v>2000</v>
      </c>
      <c r="W122" s="22">
        <f t="shared" si="29"/>
        <v>3000</v>
      </c>
      <c r="X122" s="16"/>
      <c r="Y122" s="26">
        <f t="shared" si="25"/>
        <v>3000</v>
      </c>
      <c r="Z122" s="17"/>
      <c r="AA122" s="22">
        <v>2069</v>
      </c>
      <c r="AE122" s="22"/>
      <c r="AF122" s="22">
        <f t="shared" si="17"/>
        <v>2069</v>
      </c>
    </row>
    <row r="123" spans="1:32" ht="15">
      <c r="A123" s="47"/>
      <c r="B123" s="48"/>
      <c r="C123" s="47">
        <v>4280</v>
      </c>
      <c r="D123" s="53" t="s">
        <v>32</v>
      </c>
      <c r="E123" s="62"/>
      <c r="F123" s="59"/>
      <c r="G123" s="22"/>
      <c r="H123" s="56"/>
      <c r="I123" s="22"/>
      <c r="J123" s="59"/>
      <c r="K123" s="22"/>
      <c r="L123" s="22"/>
      <c r="M123" s="22"/>
      <c r="N123" s="56"/>
      <c r="O123" s="22"/>
      <c r="P123" s="22"/>
      <c r="Q123" s="22"/>
      <c r="R123" s="22"/>
      <c r="S123" s="22"/>
      <c r="T123" s="22"/>
      <c r="U123" s="22"/>
      <c r="V123" s="22"/>
      <c r="W123" s="22"/>
      <c r="X123" s="16"/>
      <c r="Y123" s="26"/>
      <c r="Z123" s="17"/>
      <c r="AA123" s="22">
        <v>207</v>
      </c>
      <c r="AE123" s="22"/>
      <c r="AF123" s="22">
        <f t="shared" si="17"/>
        <v>207</v>
      </c>
    </row>
    <row r="124" spans="1:32" ht="15">
      <c r="A124" s="47"/>
      <c r="B124" s="48"/>
      <c r="C124" s="47">
        <v>4300</v>
      </c>
      <c r="D124" s="53" t="s">
        <v>66</v>
      </c>
      <c r="E124" s="62">
        <v>0</v>
      </c>
      <c r="F124" s="59">
        <v>1000</v>
      </c>
      <c r="G124" s="22">
        <f>E120:E124+F124</f>
        <v>1000</v>
      </c>
      <c r="H124" s="56"/>
      <c r="I124" s="22">
        <f>G124+H124</f>
        <v>1000</v>
      </c>
      <c r="J124" s="59">
        <v>3000</v>
      </c>
      <c r="K124" s="22">
        <f t="shared" si="23"/>
        <v>4000</v>
      </c>
      <c r="L124" s="22"/>
      <c r="M124" s="22">
        <f t="shared" si="24"/>
        <v>4000</v>
      </c>
      <c r="N124" s="56"/>
      <c r="O124" s="22">
        <v>15000</v>
      </c>
      <c r="P124" s="22"/>
      <c r="Q124" s="22">
        <f t="shared" si="26"/>
        <v>15000</v>
      </c>
      <c r="R124" s="22"/>
      <c r="S124" s="22">
        <f t="shared" si="27"/>
        <v>15000</v>
      </c>
      <c r="T124" s="22"/>
      <c r="U124" s="22">
        <f t="shared" si="28"/>
        <v>15000</v>
      </c>
      <c r="V124" s="22">
        <v>-2000</v>
      </c>
      <c r="W124" s="22">
        <f t="shared" si="29"/>
        <v>13000</v>
      </c>
      <c r="X124" s="16"/>
      <c r="Y124" s="26">
        <f>W124+X124</f>
        <v>13000</v>
      </c>
      <c r="Z124" s="17"/>
      <c r="AA124" s="22">
        <v>5298</v>
      </c>
      <c r="AE124" s="22"/>
      <c r="AF124" s="22">
        <f t="shared" si="17"/>
        <v>5298</v>
      </c>
    </row>
    <row r="125" spans="1:32" ht="15">
      <c r="A125" s="47"/>
      <c r="B125" s="48"/>
      <c r="C125" s="47">
        <v>4350</v>
      </c>
      <c r="D125" s="53" t="s">
        <v>78</v>
      </c>
      <c r="E125" s="59"/>
      <c r="F125" s="59"/>
      <c r="G125" s="26"/>
      <c r="H125" s="56"/>
      <c r="I125" s="22"/>
      <c r="J125" s="59"/>
      <c r="K125" s="22"/>
      <c r="L125" s="22"/>
      <c r="M125" s="22"/>
      <c r="N125" s="56"/>
      <c r="O125" s="22"/>
      <c r="P125" s="22"/>
      <c r="Q125" s="22"/>
      <c r="R125" s="22"/>
      <c r="S125" s="22"/>
      <c r="T125" s="22"/>
      <c r="U125" s="22"/>
      <c r="V125" s="22"/>
      <c r="W125" s="22"/>
      <c r="X125" s="16"/>
      <c r="Y125" s="26"/>
      <c r="Z125" s="17"/>
      <c r="AA125" s="22">
        <v>667</v>
      </c>
      <c r="AE125" s="22"/>
      <c r="AF125" s="22">
        <f t="shared" si="17"/>
        <v>667</v>
      </c>
    </row>
    <row r="126" spans="1:32" ht="15">
      <c r="A126" s="47"/>
      <c r="B126" s="48"/>
      <c r="C126" s="47">
        <v>4370</v>
      </c>
      <c r="D126" s="53" t="s">
        <v>74</v>
      </c>
      <c r="E126" s="59"/>
      <c r="F126" s="59"/>
      <c r="G126" s="26"/>
      <c r="H126" s="56"/>
      <c r="I126" s="22"/>
      <c r="J126" s="59"/>
      <c r="K126" s="22"/>
      <c r="L126" s="22"/>
      <c r="M126" s="22"/>
      <c r="N126" s="56"/>
      <c r="O126" s="22"/>
      <c r="P126" s="22"/>
      <c r="Q126" s="22"/>
      <c r="R126" s="22"/>
      <c r="S126" s="22"/>
      <c r="T126" s="22"/>
      <c r="U126" s="22"/>
      <c r="V126" s="22"/>
      <c r="W126" s="22"/>
      <c r="X126" s="16"/>
      <c r="Y126" s="26"/>
      <c r="Z126" s="17"/>
      <c r="AA126" s="22">
        <v>3310</v>
      </c>
      <c r="AE126" s="22"/>
      <c r="AF126" s="22">
        <f t="shared" si="17"/>
        <v>3310</v>
      </c>
    </row>
    <row r="127" spans="1:32" ht="15">
      <c r="A127" s="47"/>
      <c r="B127" s="48"/>
      <c r="C127" s="47">
        <v>4400</v>
      </c>
      <c r="D127" s="53" t="s">
        <v>75</v>
      </c>
      <c r="E127" s="59"/>
      <c r="F127" s="59"/>
      <c r="G127" s="26"/>
      <c r="H127" s="56"/>
      <c r="I127" s="22"/>
      <c r="J127" s="59"/>
      <c r="K127" s="22"/>
      <c r="L127" s="22"/>
      <c r="M127" s="22"/>
      <c r="N127" s="56"/>
      <c r="O127" s="22"/>
      <c r="P127" s="22"/>
      <c r="Q127" s="22"/>
      <c r="R127" s="22"/>
      <c r="S127" s="22"/>
      <c r="T127" s="22"/>
      <c r="U127" s="22"/>
      <c r="V127" s="22"/>
      <c r="W127" s="22"/>
      <c r="X127" s="16"/>
      <c r="Y127" s="26"/>
      <c r="Z127" s="17"/>
      <c r="AA127" s="22">
        <v>4967</v>
      </c>
      <c r="AE127" s="22"/>
      <c r="AF127" s="22">
        <f t="shared" si="17"/>
        <v>4967</v>
      </c>
    </row>
    <row r="128" spans="1:32" ht="15">
      <c r="A128" s="47"/>
      <c r="B128" s="48"/>
      <c r="C128" s="47">
        <v>4410</v>
      </c>
      <c r="D128" s="53" t="s">
        <v>42</v>
      </c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2">
        <v>1000</v>
      </c>
      <c r="P128" s="22"/>
      <c r="Q128" s="22">
        <f>O128+P128</f>
        <v>1000</v>
      </c>
      <c r="R128" s="22"/>
      <c r="S128" s="22">
        <f>Q128+R128</f>
        <v>1000</v>
      </c>
      <c r="T128" s="22"/>
      <c r="U128" s="22">
        <f>S128+T128</f>
        <v>1000</v>
      </c>
      <c r="V128" s="22"/>
      <c r="W128" s="22">
        <f>U128+V128</f>
        <v>1000</v>
      </c>
      <c r="X128" s="16"/>
      <c r="Y128" s="26">
        <f>W128+X128</f>
        <v>1000</v>
      </c>
      <c r="Z128" s="17"/>
      <c r="AA128" s="22">
        <v>828</v>
      </c>
      <c r="AE128" s="22"/>
      <c r="AF128" s="22">
        <f t="shared" si="17"/>
        <v>828</v>
      </c>
    </row>
    <row r="129" spans="1:32" ht="15">
      <c r="A129" s="47"/>
      <c r="B129" s="48"/>
      <c r="C129" s="47">
        <v>4440</v>
      </c>
      <c r="D129" s="53" t="s">
        <v>43</v>
      </c>
      <c r="E129" s="59"/>
      <c r="F129" s="59"/>
      <c r="G129" s="26"/>
      <c r="H129" s="56"/>
      <c r="I129" s="22"/>
      <c r="J129" s="59"/>
      <c r="K129" s="22"/>
      <c r="L129" s="22"/>
      <c r="M129" s="22"/>
      <c r="N129" s="56"/>
      <c r="O129" s="27">
        <v>3129</v>
      </c>
      <c r="P129" s="27"/>
      <c r="Q129" s="22">
        <f>O129+P129</f>
        <v>3129</v>
      </c>
      <c r="R129" s="27"/>
      <c r="S129" s="22">
        <f>Q129+R129</f>
        <v>3129</v>
      </c>
      <c r="T129" s="27"/>
      <c r="U129" s="22">
        <f>S129+T129</f>
        <v>3129</v>
      </c>
      <c r="V129" s="27"/>
      <c r="W129" s="22">
        <f>U129+V129</f>
        <v>3129</v>
      </c>
      <c r="X129" s="16"/>
      <c r="Y129" s="26">
        <f>W129+X129</f>
        <v>3129</v>
      </c>
      <c r="Z129" s="17"/>
      <c r="AA129" s="22">
        <v>1112</v>
      </c>
      <c r="AE129" s="22"/>
      <c r="AF129" s="22">
        <f t="shared" si="17"/>
        <v>1112</v>
      </c>
    </row>
    <row r="130" spans="1:32" ht="15">
      <c r="A130" s="47"/>
      <c r="B130" s="48"/>
      <c r="C130" s="47">
        <v>4700</v>
      </c>
      <c r="D130" s="53" t="s">
        <v>76</v>
      </c>
      <c r="AA130" s="22">
        <v>331</v>
      </c>
      <c r="AE130" s="22"/>
      <c r="AF130" s="22">
        <f t="shared" si="17"/>
        <v>331</v>
      </c>
    </row>
    <row r="131" spans="1:32" ht="15">
      <c r="A131" s="47"/>
      <c r="B131" s="48"/>
      <c r="C131" s="47">
        <v>4740</v>
      </c>
      <c r="D131" s="53" t="s">
        <v>100</v>
      </c>
      <c r="AA131" s="22">
        <v>1655</v>
      </c>
      <c r="AE131" s="22"/>
      <c r="AF131" s="22">
        <f t="shared" si="17"/>
        <v>1655</v>
      </c>
    </row>
    <row r="132" spans="1:32" ht="15">
      <c r="A132" s="49"/>
      <c r="B132" s="33"/>
      <c r="C132" s="49">
        <v>4750</v>
      </c>
      <c r="D132" s="63" t="s">
        <v>77</v>
      </c>
      <c r="AA132" s="27">
        <v>828</v>
      </c>
      <c r="AE132" s="22"/>
      <c r="AF132" s="22">
        <f t="shared" si="17"/>
        <v>828</v>
      </c>
    </row>
    <row r="133" spans="1:32" ht="15.75">
      <c r="A133" s="119"/>
      <c r="B133" s="120"/>
      <c r="C133" s="123"/>
      <c r="D133" s="124"/>
      <c r="E133" s="59"/>
      <c r="F133" s="59"/>
      <c r="G133" s="26"/>
      <c r="H133" s="56"/>
      <c r="I133" s="22"/>
      <c r="J133" s="59"/>
      <c r="K133" s="22"/>
      <c r="L133" s="22"/>
      <c r="M133" s="22"/>
      <c r="N133" s="56"/>
      <c r="O133" s="27"/>
      <c r="P133" s="27"/>
      <c r="Q133" s="22"/>
      <c r="R133" s="27"/>
      <c r="S133" s="22"/>
      <c r="T133" s="27"/>
      <c r="U133" s="22"/>
      <c r="V133" s="27"/>
      <c r="W133" s="26"/>
      <c r="X133" s="16"/>
      <c r="Y133" s="26"/>
      <c r="Z133" s="16"/>
      <c r="AA133" s="31">
        <f>SUM(AA114:AA132)</f>
        <v>118800</v>
      </c>
      <c r="AE133" s="82"/>
      <c r="AF133" s="82">
        <f t="shared" si="17"/>
        <v>118800</v>
      </c>
    </row>
    <row r="134" spans="1:32" ht="15.75">
      <c r="A134" s="118" t="s">
        <v>44</v>
      </c>
      <c r="B134" s="118"/>
      <c r="C134" s="118"/>
      <c r="D134" s="118"/>
      <c r="E134" s="30" t="s">
        <v>45</v>
      </c>
      <c r="F134" s="30" t="e">
        <f>#REF!+#REF!+#REF!+#REF!</f>
        <v>#REF!</v>
      </c>
      <c r="G134" s="30" t="e">
        <f>#REF!+#REF!+#REF!+#REF!</f>
        <v>#REF!</v>
      </c>
      <c r="H134" s="57">
        <v>0</v>
      </c>
      <c r="I134" s="31" t="e">
        <f>#REF!+#REF!+#REF!+#REF!</f>
        <v>#REF!</v>
      </c>
      <c r="J134" s="30" t="e">
        <f>#REF!+#REF!+#REF!+#REF!+#REF!</f>
        <v>#REF!</v>
      </c>
      <c r="K134" s="31" t="e">
        <f>#REF!+#REF!+#REF!+#REF!+#REF!</f>
        <v>#REF!</v>
      </c>
      <c r="L134" s="31"/>
      <c r="M134" s="31" t="e">
        <f>#REF!+#REF!+#REF!+#REF!+#REF!</f>
        <v>#REF!</v>
      </c>
      <c r="N134" s="29">
        <v>0</v>
      </c>
      <c r="O134" s="31" t="e">
        <f>#REF!</f>
        <v>#REF!</v>
      </c>
      <c r="P134" s="31" t="e">
        <f>#REF!</f>
        <v>#REF!</v>
      </c>
      <c r="Q134" s="31" t="e">
        <f>#REF!</f>
        <v>#REF!</v>
      </c>
      <c r="R134" s="31"/>
      <c r="S134" s="31" t="e">
        <f>#REF!</f>
        <v>#REF!</v>
      </c>
      <c r="T134" s="31"/>
      <c r="U134" s="31" t="e">
        <f>#REF!</f>
        <v>#REF!</v>
      </c>
      <c r="V134" s="31"/>
      <c r="W134" s="30" t="e">
        <f>#REF!</f>
        <v>#REF!</v>
      </c>
      <c r="X134" s="83"/>
      <c r="Y134" s="91" t="e">
        <f>W134+X134</f>
        <v>#REF!</v>
      </c>
      <c r="Z134" s="83"/>
      <c r="AA134" s="31">
        <f>AA133</f>
        <v>118800</v>
      </c>
      <c r="AE134" s="82"/>
      <c r="AF134" s="82">
        <f t="shared" si="17"/>
        <v>118800</v>
      </c>
    </row>
    <row r="135" spans="1:32" ht="15.75">
      <c r="A135" s="127" t="s">
        <v>46</v>
      </c>
      <c r="B135" s="128"/>
      <c r="C135" s="128"/>
      <c r="D135" s="129"/>
      <c r="E135" s="30" t="e">
        <f>E134+#REF!+E104+E66+E51+E22+E16</f>
        <v>#VALUE!</v>
      </c>
      <c r="F135" s="30" t="e">
        <f>F134+F108+F104+F66+F51+F22+F16</f>
        <v>#REF!</v>
      </c>
      <c r="G135" s="30" t="e">
        <f>G134+G108+G104+G66+G51+G22+G16</f>
        <v>#REF!</v>
      </c>
      <c r="H135" s="57">
        <v>0</v>
      </c>
      <c r="I135" s="31" t="e">
        <f>I134+I108+I104+I66+I51+I22+I16</f>
        <v>#REF!</v>
      </c>
      <c r="J135" s="30" t="e">
        <f>J134+J108+J104+J66+J51+J22+J16</f>
        <v>#REF!</v>
      </c>
      <c r="K135" s="31" t="e">
        <f>K134+K108+K104+K66+K51+K22+K16</f>
        <v>#REF!</v>
      </c>
      <c r="L135" s="31" t="e">
        <f>L134+L108+L104+L66+L51+L22+L16</f>
        <v>#REF!</v>
      </c>
      <c r="M135" s="31" t="e">
        <f>M134+M108+M104+M66+M51+M22+M16</f>
        <v>#REF!</v>
      </c>
      <c r="N135" s="29">
        <v>0</v>
      </c>
      <c r="O135" s="31" t="e">
        <f aca="true" t="shared" si="30" ref="O135:Y135">O16+O22+O51+O66+O104+O108+O113+O134</f>
        <v>#REF!</v>
      </c>
      <c r="P135" s="31" t="e">
        <f t="shared" si="30"/>
        <v>#REF!</v>
      </c>
      <c r="Q135" s="31" t="e">
        <f t="shared" si="30"/>
        <v>#REF!</v>
      </c>
      <c r="R135" s="31">
        <f t="shared" si="30"/>
        <v>32733</v>
      </c>
      <c r="S135" s="31" t="e">
        <f t="shared" si="30"/>
        <v>#REF!</v>
      </c>
      <c r="T135" s="31" t="e">
        <f t="shared" si="30"/>
        <v>#REF!</v>
      </c>
      <c r="U135" s="31" t="e">
        <f t="shared" si="30"/>
        <v>#REF!</v>
      </c>
      <c r="V135" s="31" t="e">
        <f t="shared" si="30"/>
        <v>#REF!</v>
      </c>
      <c r="W135" s="30" t="e">
        <f t="shared" si="30"/>
        <v>#REF!</v>
      </c>
      <c r="X135" s="30" t="e">
        <f t="shared" si="30"/>
        <v>#REF!</v>
      </c>
      <c r="Y135" s="30" t="e">
        <f t="shared" si="30"/>
        <v>#REF!</v>
      </c>
      <c r="Z135" s="83"/>
      <c r="AA135" s="31">
        <f>AA134+AA113+AA108+AA104+AA66+AA51+AA22+AA16</f>
        <v>4187602</v>
      </c>
      <c r="AE135" s="82">
        <f>AE134+AE113+AE108+AE104+AE66+AE51+AE22+AE16</f>
        <v>-17000</v>
      </c>
      <c r="AF135" s="82">
        <f t="shared" si="17"/>
        <v>4170602</v>
      </c>
    </row>
    <row r="136" ht="15">
      <c r="AE136" s="111"/>
    </row>
  </sheetData>
  <mergeCells count="30">
    <mergeCell ref="A135:D135"/>
    <mergeCell ref="AE11:AE12"/>
    <mergeCell ref="AF11:AF12"/>
    <mergeCell ref="AA11:AA12"/>
    <mergeCell ref="A108:D108"/>
    <mergeCell ref="A113:D113"/>
    <mergeCell ref="A133:D133"/>
    <mergeCell ref="A134:D134"/>
    <mergeCell ref="A66:D66"/>
    <mergeCell ref="A100:D100"/>
    <mergeCell ref="A103:D103"/>
    <mergeCell ref="A104:D104"/>
    <mergeCell ref="A50:D50"/>
    <mergeCell ref="A51:D51"/>
    <mergeCell ref="A55:D55"/>
    <mergeCell ref="A65:D65"/>
    <mergeCell ref="A16:D16"/>
    <mergeCell ref="A22:D22"/>
    <mergeCell ref="A26:D26"/>
    <mergeCell ref="A30:D30"/>
    <mergeCell ref="A6:AE6"/>
    <mergeCell ref="A7:AE7"/>
    <mergeCell ref="A9:AE9"/>
    <mergeCell ref="A11:C11"/>
    <mergeCell ref="D11:D12"/>
    <mergeCell ref="Z11:Z12"/>
    <mergeCell ref="AA1:AE1"/>
    <mergeCell ref="AA2:AE2"/>
    <mergeCell ref="AA3:AE3"/>
    <mergeCell ref="AA4:AE4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Footer>&amp;CStrona &amp;P z &amp;N</oddFooter>
  </headerFooter>
  <rowBreaks count="1" manualBreakCount="1">
    <brk id="6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Starostwo Powiatu Grodziskiego</cp:lastModifiedBy>
  <cp:lastPrinted>2007-03-21T07:47:55Z</cp:lastPrinted>
  <dcterms:created xsi:type="dcterms:W3CDTF">2004-10-27T13:17:23Z</dcterms:created>
  <dcterms:modified xsi:type="dcterms:W3CDTF">2007-03-21T07:48:12Z</dcterms:modified>
  <cp:category/>
  <cp:version/>
  <cp:contentType/>
  <cp:contentStatus/>
</cp:coreProperties>
</file>