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'auta'!$A$1:$AB$36</definedName>
    <definedName name="_xlnm.Print_Area" localSheetId="1">'budynki'!$A$1:$Z$57</definedName>
    <definedName name="_xlnm.Print_Area" localSheetId="2">'elektronika '!$A$1:$D$443</definedName>
    <definedName name="_xlnm.Print_Area" localSheetId="0">'informacje ogólne'!$A$1:$K$17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<sst xmlns="http://schemas.openxmlformats.org/spreadsheetml/2006/main" count="1606" uniqueCount="933">
  <si>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</si>
  <si>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</si>
  <si>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</si>
  <si>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</si>
  <si>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</si>
  <si>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</si>
  <si>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</si>
  <si>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</si>
  <si>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</si>
  <si>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</si>
  <si>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</si>
  <si>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</si>
  <si>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</si>
  <si>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</si>
  <si>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</si>
  <si>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</si>
  <si>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</si>
  <si>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</si>
  <si>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</si>
  <si>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</si>
  <si>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</si>
  <si>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</si>
  <si>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</si>
  <si>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</si>
  <si>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</si>
  <si>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</si>
  <si>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</si>
  <si>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</si>
  <si>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</si>
  <si>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</si>
  <si>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</si>
  <si>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</si>
  <si>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</si>
  <si>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</si>
  <si>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</si>
  <si>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</si>
  <si>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</si>
  <si>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</si>
  <si>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</si>
  <si>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</si>
  <si>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</si>
  <si>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</si>
  <si>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</si>
  <si>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</si>
  <si>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</si>
  <si>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</si>
  <si>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</si>
  <si>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</si>
  <si>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</si>
  <si>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</si>
  <si>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</si>
  <si>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</si>
  <si>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</si>
  <si>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</si>
  <si>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</si>
  <si>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</si>
  <si>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Tabela nr 8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</si>
  <si>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</si>
  <si>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</si>
  <si>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</si>
  <si>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</si>
  <si>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</si>
  <si>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</si>
  <si>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</si>
  <si>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</si>
  <si>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</si>
  <si>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</si>
  <si>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</si>
  <si>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</si>
  <si>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</si>
  <si>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</si>
  <si>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</si>
  <si>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</si>
  <si>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</si>
  <si>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</si>
  <si>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</si>
  <si>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</si>
  <si>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</si>
  <si>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</si>
  <si>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</si>
  <si>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</si>
  <si>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</si>
  <si>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</si>
  <si>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</si>
  <si>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</si>
  <si>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</si>
  <si>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</si>
  <si>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</si>
  <si>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</si>
  <si>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</si>
  <si>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529-179-88-95</t>
  </si>
  <si>
    <t>013269108</t>
  </si>
  <si>
    <t>8411Z</t>
  </si>
  <si>
    <t>administracja samorządowa</t>
  </si>
  <si>
    <t>133</t>
  </si>
  <si>
    <t>nie</t>
  </si>
  <si>
    <t>czy budynek jest przeznaczony do rozbiórki? (TAK/NIE)</t>
  </si>
  <si>
    <t>odległość od najbliższej rzeki lub innego zbiornika wodnego (proszę podać od czego)</t>
  </si>
  <si>
    <t>administracyjny</t>
  </si>
  <si>
    <t xml:space="preserve">siedziba </t>
  </si>
  <si>
    <t>tak</t>
  </si>
  <si>
    <t>system alarmowy z powiadomieniem straży przez ochronę, gaśnice (ABC 6kg - 7 szt.; BC 5kg -1 szt. Koc gaśniczy), hydrant wewnętrzny (0 szt.); kraty na parterze.</t>
  </si>
  <si>
    <t>Grodzisk Mazowiecki, ul. Kościuszki 30</t>
  </si>
  <si>
    <t>cegła</t>
  </si>
  <si>
    <t>drewno</t>
  </si>
  <si>
    <t>dźwigary drewniane/ papa</t>
  </si>
  <si>
    <t>255m, rz. Rokicianka</t>
  </si>
  <si>
    <t>2005r. - wymiana inst. c.o. i zakup nowego kotła, 2006 r. - przebudowa instalacji elektrycznej; 2007 r. - remont elewacji z ociepleniem; 2009 r.- nadbudowa tarasu; 2014 r. - remont poszycia dachu</t>
  </si>
  <si>
    <t xml:space="preserve">dobry </t>
  </si>
  <si>
    <t>dobry</t>
  </si>
  <si>
    <t>częściowo</t>
  </si>
  <si>
    <t>system alarmowy z powiadomieniem straży przez ochronę, gaśnice (ABC 6 kg. - 5 szt.), hydrant wewnętrzny (0 szt.); kraty na parterze.</t>
  </si>
  <si>
    <t>Grodzisk Mazowiecki, ul. Kościuszki 32</t>
  </si>
  <si>
    <t>260m, rz. Rokicianka</t>
  </si>
  <si>
    <t>2006 r.-przebudowa instalacji elektrycznej; 2007 r.- remont poszycia dachu</t>
  </si>
  <si>
    <t>dostateczny</t>
  </si>
  <si>
    <t>brak</t>
  </si>
  <si>
    <t>średni</t>
  </si>
  <si>
    <t>2 + poddasze</t>
  </si>
  <si>
    <t>administracyjno oświatowy</t>
  </si>
  <si>
    <t>siedziba dwóch wydziałów Starostwa, stacja kontroli pojazdów (CKP) i publiczne ognisko plastyczne</t>
  </si>
  <si>
    <t xml:space="preserve"> 1966 r., (w 2010 dobudowa 122,66 m2 p.u.)</t>
  </si>
  <si>
    <t>system alarmowy z powiadomieniem straży przez ochronę, gaśnice (ABC 6kg. - 6 szt. w Starostwie, 2 szt. w Ognisku Plastycznym, 2 gaśnice w stacji kontroli pojazdów), hydrant wewnętrzny (2 szt.). Drzwi przeciwpożarowe.</t>
  </si>
  <si>
    <t>Grodzisk Mazow., ul. Żyrardowska 48 bud.A</t>
  </si>
  <si>
    <t>szkieletowa żelbetowa, pustak i cegła</t>
  </si>
  <si>
    <t>żelbet</t>
  </si>
  <si>
    <t>żelbeton/ papa termozgrzewalna</t>
  </si>
  <si>
    <t>135m, rz. Mrowna</t>
  </si>
  <si>
    <t>rok 2013 - termomodernizacja całego budynku (nakłady ok.70.000 zł); rok 2016 przebudowa pow. ok. 300 m2 p.u. i zmiana przeznaczenia części budynku pod siedzibę ogniska publicznego, (nakłady ok. 900.000 zł)</t>
  </si>
  <si>
    <t>system alarmowy z powiadomieniem straży przez ochronę, gaśnice proszkowe ABC 6kg. - 20 szt.; BC 5kg -1 szt., hydranty wewnetrzne - 10 szt. Kraty na części okien.</t>
  </si>
  <si>
    <t>Grodzisk Mazowiecki, ul. Daleka 11A</t>
  </si>
  <si>
    <t>beton/żelbet</t>
  </si>
  <si>
    <t>beton/papa termozgrzewalna</t>
  </si>
  <si>
    <t>235 m, rz. Mrowna</t>
  </si>
  <si>
    <t>lokal mieszkalny</t>
  </si>
  <si>
    <t>mieszkanie chroniene</t>
  </si>
  <si>
    <t>brak w lokalu</t>
  </si>
  <si>
    <t>Grodzisk Mazowiecki, ul. Daleka 11 C m. 17</t>
  </si>
  <si>
    <t>płyta</t>
  </si>
  <si>
    <t>210m, rz. Mrowna</t>
  </si>
  <si>
    <t>nie dotyczy</t>
  </si>
  <si>
    <r>
      <t xml:space="preserve">tak </t>
    </r>
    <r>
      <rPr>
        <sz val="8"/>
        <rFont val="Arial"/>
        <family val="2"/>
      </rPr>
      <t>(dot. budynku w którym znajduje się lokal)</t>
    </r>
  </si>
  <si>
    <t>przychodnia zdrowia</t>
  </si>
  <si>
    <t>usługi medyczne i apteka (oddany w najem)</t>
  </si>
  <si>
    <t>gaśnice proszkowe ABC 6kg. - 7 szt.; BC 5kg -1 szt. , hydranty wewnetrzne - 2 szt.  Kraty w piwnicy.</t>
  </si>
  <si>
    <t>Milanówek, ul. Piasta 30</t>
  </si>
  <si>
    <t>płyty stropowe kanałowe</t>
  </si>
  <si>
    <t>1060m, rz. Rokicianka; 900m, basen odkryty</t>
  </si>
  <si>
    <t>2005 r. - zainstalowano windę dla osób niepełnosprawnych; 2016 r. wymiana kotłowni na gazową</t>
  </si>
  <si>
    <t>do remontu</t>
  </si>
  <si>
    <t>Zestaw kompuretowy (właściciel PWPW)</t>
  </si>
  <si>
    <t>serwer HP ML350 (właściciel Ministerstwo)</t>
  </si>
  <si>
    <t>Zestaw komputerowy x7 (właściciel PWPW)</t>
  </si>
  <si>
    <t>Skaner x2 (właściciel PWPW)</t>
  </si>
  <si>
    <t>Zestaw kompurtyerowy x 6 (właściciel PWPW)</t>
  </si>
  <si>
    <t>Skaner x2  (właściciel PWPW)</t>
  </si>
  <si>
    <t>Terminal i Pin-Pad (właściciel PWPW)</t>
  </si>
  <si>
    <t>Zestaw komputerowy x5 (właściciel PWPW)</t>
  </si>
  <si>
    <t>Zestaw komputerowy compaq 6300 x 10</t>
  </si>
  <si>
    <t>Zestaw komputerowy compaq 6300 x 2</t>
  </si>
  <si>
    <t>Napęd tasmowy HP LTO-5 Ultrium 3000SAS</t>
  </si>
  <si>
    <t>Komputery HP PC x 7</t>
  </si>
  <si>
    <t>urządzenie wielofunkcyjne Develop INEO 223 x2</t>
  </si>
  <si>
    <t>Serwer HPML310e</t>
  </si>
  <si>
    <t>urządzenie OCE</t>
  </si>
  <si>
    <t>napęd tasmowy HP</t>
  </si>
  <si>
    <t xml:space="preserve">skaner </t>
  </si>
  <si>
    <t>kopiarka Sharp</t>
  </si>
  <si>
    <t>kopiarka kolorowa MX</t>
  </si>
  <si>
    <t xml:space="preserve">ploter </t>
  </si>
  <si>
    <t>monitor x 6</t>
  </si>
  <si>
    <t xml:space="preserve">zestaw komputerowy </t>
  </si>
  <si>
    <t>Komputer DELL V3900 x2</t>
  </si>
  <si>
    <t>monitor Philips x4</t>
  </si>
  <si>
    <t>monitor AcuSyns LCD x4</t>
  </si>
  <si>
    <t>monitor 23"</t>
  </si>
  <si>
    <t>monitor LDC x2</t>
  </si>
  <si>
    <t>monitory LDC x 4</t>
  </si>
  <si>
    <t>monitor x2</t>
  </si>
  <si>
    <t>jednostka komputerowa x3</t>
  </si>
  <si>
    <t>Monitor LG W2453 x2</t>
  </si>
  <si>
    <t>komputer HP ProDesk 400 G2 +MS Office x 16</t>
  </si>
  <si>
    <t>komputer DELL x 2</t>
  </si>
  <si>
    <t>komputer HP CQ600 x8</t>
  </si>
  <si>
    <t>komputer x2</t>
  </si>
  <si>
    <t>DRUKARKA HP Laser JetM602dn</t>
  </si>
  <si>
    <t>drukarka HP COLOR</t>
  </si>
  <si>
    <t>komputer HP serwer</t>
  </si>
  <si>
    <t>komputer HP x 5</t>
  </si>
  <si>
    <t xml:space="preserve">drukarka HP LaserJet Pro 200 M201dw  x4 </t>
  </si>
  <si>
    <t xml:space="preserve">drukarka HP LaserJet Pro 200 M201dw </t>
  </si>
  <si>
    <t>drukarka HP LaserJet Pro 200 M201dw</t>
  </si>
  <si>
    <t>skaner HP SkanJet N6350N L2703A  x2</t>
  </si>
  <si>
    <t>Monitor AOC E2070SWN 19,5" x2</t>
  </si>
  <si>
    <t>monitor Dell x2</t>
  </si>
  <si>
    <t xml:space="preserve">urządzenie wielofunkcyjne Konica Minolta </t>
  </si>
  <si>
    <t>komputer HP 280G1 i5-4590/500/4/W7/8P x 9</t>
  </si>
  <si>
    <t>projektor Benq W1080ST</t>
  </si>
  <si>
    <t>komputer HP EliteOne 800 x 6</t>
  </si>
  <si>
    <t>skaner HP x2</t>
  </si>
  <si>
    <t>skaner Fujitsu</t>
  </si>
  <si>
    <t>FortiGate</t>
  </si>
  <si>
    <t xml:space="preserve">serwer Dell </t>
  </si>
  <si>
    <t>monitory IIYAMA 21,5 LED x 6</t>
  </si>
  <si>
    <t>ploter HP DJ Z5400PS</t>
  </si>
  <si>
    <t>komputer EliteOne 800 x2</t>
  </si>
  <si>
    <t xml:space="preserve">czytnik kodów </t>
  </si>
  <si>
    <t>komputer Dell Vostro x3</t>
  </si>
  <si>
    <t>monitor Dell x3</t>
  </si>
  <si>
    <t>komputer HP ProDesk 400 x5</t>
  </si>
  <si>
    <t>monitor IIYAMA 21,5" x5</t>
  </si>
  <si>
    <t>urządzenie wielofunkcyjne Develop Ineo</t>
  </si>
  <si>
    <t>skaner HP</t>
  </si>
  <si>
    <t xml:space="preserve">serwer Dell PowerEdge </t>
  </si>
  <si>
    <t xml:space="preserve">urządzenie wielofunkcyjne HP </t>
  </si>
  <si>
    <t>skaner Avision x 3</t>
  </si>
  <si>
    <t>Komputer HP EliteDesk 800 G2 x4</t>
  </si>
  <si>
    <t>komputery HP ProDesk 400G3 x 3</t>
  </si>
  <si>
    <r>
      <t xml:space="preserve">Tabela nr 3 - Wykaz sprzętu elektronicznego w </t>
    </r>
    <r>
      <rPr>
        <b/>
        <sz val="10"/>
        <color indexed="10"/>
        <rFont val="Arial"/>
        <family val="2"/>
      </rPr>
      <t>Powiecie Grodziskim</t>
    </r>
  </si>
  <si>
    <t>informacja o Urządzeniach i wyposażeniu</t>
  </si>
  <si>
    <t>Starostwo Powiatu Grodziskiego</t>
  </si>
  <si>
    <t>1. Starostwo Powiatu Grodziskiego</t>
  </si>
  <si>
    <t>Starostwo Powiatu Grodziskiego, 05-825 Grodzisk Mazowiecki ul. T. Kościuszki 30</t>
  </si>
  <si>
    <t>HP Notebook ProBool 4540s i5-2450M/W7P</t>
  </si>
  <si>
    <t>Wideo rejestrator MIO MIVUE 366  z kartą pamięci</t>
  </si>
  <si>
    <t xml:space="preserve">HP NOTEBOOK 720 i3-4030U/4GB/500GB/12,5" </t>
  </si>
  <si>
    <t xml:space="preserve">HP NOTEBOOK 250 i3-5200U/4GB/1TB/15,6" </t>
  </si>
  <si>
    <r>
      <t xml:space="preserve">Tabela nr 5 - Szkodowość w </t>
    </r>
    <r>
      <rPr>
        <b/>
        <sz val="10"/>
        <color indexed="10"/>
        <rFont val="Arial"/>
        <family val="2"/>
      </rPr>
      <t>Powiecie Grodziskim</t>
    </r>
  </si>
  <si>
    <t xml:space="preserve">Zespół Szkół nr 1 w Grodzisku Mazowieckim, 05-825 Grodzisk Mazowiecki ul. Żwirki i Wigury 4 </t>
  </si>
  <si>
    <t>529-11-87-401</t>
  </si>
  <si>
    <t>000799291</t>
  </si>
  <si>
    <t>8021C, 8022D</t>
  </si>
  <si>
    <t xml:space="preserve">Działalność Edukacyjna </t>
  </si>
  <si>
    <t>69</t>
  </si>
  <si>
    <t>2. Zespół Szkół nr 1 w Grodzisku Mazowieckim</t>
  </si>
  <si>
    <t xml:space="preserve">Zespół Szkół nr 1 w Grodzisku Mazowieckim </t>
  </si>
  <si>
    <t xml:space="preserve">TAK </t>
  </si>
  <si>
    <t xml:space="preserve">NIE </t>
  </si>
  <si>
    <t xml:space="preserve">05-825 Grodzisk Mazowiecki              ul. Żwirki i Wigury 4 </t>
  </si>
  <si>
    <t xml:space="preserve">cegła pełna </t>
  </si>
  <si>
    <t xml:space="preserve">żelbetowe </t>
  </si>
  <si>
    <t>600m</t>
  </si>
  <si>
    <t xml:space="preserve">b.dobry </t>
  </si>
  <si>
    <t>4.008,70</t>
  </si>
  <si>
    <t xml:space="preserve">Tak, częściowo </t>
  </si>
  <si>
    <t>Stara część                                    1920r.Rozbudowa                        1937r.Nowa część                                    1993r.</t>
  </si>
  <si>
    <t xml:space="preserve">2. Zespół Szkół nr 1 w Grodzisku Mazowieckim </t>
  </si>
  <si>
    <t xml:space="preserve">Projektor Beng </t>
  </si>
  <si>
    <t xml:space="preserve">Komputer Triline </t>
  </si>
  <si>
    <t>Komputer Optimus</t>
  </si>
  <si>
    <t xml:space="preserve">Kserokopiarka Konica Minolta </t>
  </si>
  <si>
    <t>Urządzenie wielofunkcyjne</t>
  </si>
  <si>
    <t xml:space="preserve">Komputer Stacjonarny </t>
  </si>
  <si>
    <t xml:space="preserve">Komputer Fujitsu </t>
  </si>
  <si>
    <t xml:space="preserve">Komputery Fuits + monitory 1982,15 1szt. x 19szt.= 37.660,85 zł  </t>
  </si>
  <si>
    <t>Komputer Asus 1469 1szt. x 7szt. = 10.283,00 zł</t>
  </si>
  <si>
    <t>Laptop Dell vostro</t>
  </si>
  <si>
    <t>Laptop V2521</t>
  </si>
  <si>
    <t xml:space="preserve">Laptop Fujitsu 156 </t>
  </si>
  <si>
    <t>Notebook Lenovo 3270 x 3szt.</t>
  </si>
  <si>
    <t>Laptop Asus 1535,01 x 4szt.</t>
  </si>
  <si>
    <t>Gaśnice proszkowe GP-2 - 2szt.;Gaśnice proszkowe GP-4 - 4szt.;Gaśnice proszkowe GP-6 - 12szt.; Gaśnica płynowa gastronomiczna GWG2 - 1szt.;Urządzenie gaśnicze UGS-2 - 2szt.;Hydranty H-25 - 4szt.;Monitoring ;Kamery wewnętrzne - 10szt.; Kamery zewnętrzne - 6szt.; Czujniki alarmowe - 14szt.; Kraty - kotłowia - 3szt.; Kraty - piwnica - 7szt.; Kraty - sala gimnastyczna - 6szt.; Kraty - półpiętro - 1 szt.; Dozór Agencji Ochrony "JUWENTUS" całodobowy</t>
  </si>
  <si>
    <t>529-10-04-352</t>
  </si>
  <si>
    <t>000796306</t>
  </si>
  <si>
    <t>8560Z</t>
  </si>
  <si>
    <t>Oświatowa</t>
  </si>
  <si>
    <t>Zespołu Szkół Technicznych i Licealnych Nr 2 w Grodzisku Mazowieckim, 05-825 Grodzisk Mazowiecki, ul. Kilińskiego 8c</t>
  </si>
  <si>
    <t>3. Zespołu Szkół Technicznych i Licealnych Nr 2 w Grodzisku Mazowieckim</t>
  </si>
  <si>
    <t>BUDYNEK SZKOLNY</t>
  </si>
  <si>
    <t>OŚWIATOWY</t>
  </si>
  <si>
    <t>TAK</t>
  </si>
  <si>
    <t>NIE</t>
  </si>
  <si>
    <t>ALARM, GAŚNICE, HYDRANTY</t>
  </si>
  <si>
    <t xml:space="preserve"> Grodzisk Mazowiecki, ul. Kilińskiego 8c</t>
  </si>
  <si>
    <t>CEGŁA</t>
  </si>
  <si>
    <t>Żelbet</t>
  </si>
  <si>
    <t>DŻWIGARY SRALOWE, BETON,PAPA</t>
  </si>
  <si>
    <t>ok. 300m stawy i rzeczka</t>
  </si>
  <si>
    <t xml:space="preserve">AULA Z ŁAWKAMI </t>
  </si>
  <si>
    <t>GAŚNICE, ALARM</t>
  </si>
  <si>
    <t>Grodzisjk Mazowiecki ,ul. Kilińskiego 8c</t>
  </si>
  <si>
    <t>DŹWIGARY STALOWE, BETON&lt; PAPA</t>
  </si>
  <si>
    <t>OK. 300m stawy i rzeczka</t>
  </si>
  <si>
    <t>BUDYNEK ADMINISTRACJI</t>
  </si>
  <si>
    <t>OŚWIATOWO_ BIUROWY</t>
  </si>
  <si>
    <t>GAŚNICE ,HYDRANTY, ALARM</t>
  </si>
  <si>
    <t>Grodzisk Mazowiecki, ul.Kilińskiego 8c</t>
  </si>
  <si>
    <t>BUDYNEK GOSPODARCZY</t>
  </si>
  <si>
    <t>bardzo dobry</t>
  </si>
  <si>
    <t>BOISKO SPORTOWE WIELOFUNKCYJNE</t>
  </si>
  <si>
    <t>BIEŻNIA DO SKOKU W DAL</t>
  </si>
  <si>
    <t>DROGI I OGRODZENIA</t>
  </si>
  <si>
    <t>LINIE N/W I W/N</t>
  </si>
  <si>
    <t>NAKŁADY NA DROGĘ WEWNĘTRZNĄ- KOSTKA BRUKOWA</t>
  </si>
  <si>
    <t>GRODZISK Mazowiecki, ul. Żyrardowska 48</t>
  </si>
  <si>
    <t>beton</t>
  </si>
  <si>
    <t>DŹWIGARY DREWNIANE, PAPA</t>
  </si>
  <si>
    <t>OK. 150m rzeczka</t>
  </si>
  <si>
    <t>WIATA STALI</t>
  </si>
  <si>
    <t>GOSPODARCZY</t>
  </si>
  <si>
    <t>GRODZISK MAZOWIECKI, UL.ŻYRARDOWSKA48</t>
  </si>
  <si>
    <t>blacha stalowa</t>
  </si>
  <si>
    <t>ok..150m rzeczka</t>
  </si>
  <si>
    <t>kserokopiarka SHARP AR-5618N</t>
  </si>
  <si>
    <t>projektor BENQ MW 523 - 3 sztuki</t>
  </si>
  <si>
    <t>projektor Nec</t>
  </si>
  <si>
    <t>projektor BENQ MW 526 E 2 sztuki</t>
  </si>
  <si>
    <t>komputer lenowo- 2 sztuki</t>
  </si>
  <si>
    <t>drukarka xerox phaser</t>
  </si>
  <si>
    <t>stanowisko do testowania alternatorów i rozruszników</t>
  </si>
  <si>
    <t>kasa fiskalna LUPO E</t>
  </si>
  <si>
    <t>montażownica osobowa kół</t>
  </si>
  <si>
    <t>projektor optoma</t>
  </si>
  <si>
    <t>projektor OPTOMA - 2 sztuki</t>
  </si>
  <si>
    <t>projektor Benq TH681</t>
  </si>
  <si>
    <t>drukarka</t>
  </si>
  <si>
    <t>kserokopiarka SHARP AR-6020D</t>
  </si>
  <si>
    <t>laptop Toshiba Satelaitr C50-D-14D</t>
  </si>
  <si>
    <t>Asus Notebook x550vc-x0007h</t>
  </si>
  <si>
    <t>laptop asus x551mav n2840- 2 sztuki</t>
  </si>
  <si>
    <t>Asus Notebook x551CA-SX029h</t>
  </si>
  <si>
    <t>defibrylator</t>
  </si>
  <si>
    <t>laptop E15I5-720</t>
  </si>
  <si>
    <t>laptop asus r541na-gq151t w10h</t>
  </si>
  <si>
    <t>tester usterek</t>
  </si>
  <si>
    <t>laptop TOSH-C875D-71</t>
  </si>
  <si>
    <t>prostownik PMS 20M-2</t>
  </si>
  <si>
    <t>laptop HP-17</t>
  </si>
  <si>
    <t>Zespołu Szkół Technicznych i Licealnych Nr 2 w Grodzisku Mazowieckim</t>
  </si>
  <si>
    <t>1. Zespołu Szkół Technicznych i Licealnych Nr 2 w Grodzisku Mazowieckim</t>
  </si>
  <si>
    <t>Toyota</t>
  </si>
  <si>
    <t>YARIS</t>
  </si>
  <si>
    <t>VNKKG92390A177437</t>
  </si>
  <si>
    <t>WGM HG60</t>
  </si>
  <si>
    <t>OSOBOWY</t>
  </si>
  <si>
    <t>08.12.2008</t>
  </si>
  <si>
    <t>04.01.2018</t>
  </si>
  <si>
    <t>08.12.2018</t>
  </si>
  <si>
    <t>08.12.2020</t>
  </si>
  <si>
    <t>Grodzisk Maz, ul. Żyrardowska48 Stacja Kontroli Pojazdów</t>
  </si>
  <si>
    <t>alarm, gaśnice</t>
  </si>
  <si>
    <t>Ekran telewizyjny Samsung</t>
  </si>
  <si>
    <t>Komputer Lenovo</t>
  </si>
  <si>
    <t>Skaner fotograficzny Epson Perfection V750</t>
  </si>
  <si>
    <t>Laptop Asus</t>
  </si>
  <si>
    <t>Aparat fotograficzny Nikon D700</t>
  </si>
  <si>
    <t>Kamera Sony NEX VG20</t>
  </si>
  <si>
    <t>system alarmowy SOLID, czujki bez kamer</t>
  </si>
  <si>
    <t>Zespół Szkół nr 2 im. Gen. J. Bema</t>
  </si>
  <si>
    <t>2. Publiczne Ognisko Plastyczne</t>
  </si>
  <si>
    <t>Plac Króla Zygmunta Starego 9, 05-825 Grodzisk Mazowiecki</t>
  </si>
  <si>
    <t>Publiczne Ognisko Plastyczne im. Jana Skotnickiego, Plac Króla Zygmunta Starego 9, 05-825 Grodzisk Mazowiecki</t>
  </si>
  <si>
    <t>1. Publiczne Ognisko Plastyczne im. Jana Skotnickiego</t>
  </si>
  <si>
    <t>6. Publiczne Ognisko Plastyczne im. Jana Skotnickiego</t>
  </si>
  <si>
    <t>529-15-40-174</t>
  </si>
  <si>
    <t>11502523</t>
  </si>
  <si>
    <t xml:space="preserve">85.52.Z - 
93.29.Z - </t>
  </si>
  <si>
    <t>Pozaszkolne formy edukacji artystycznej; Pozostała działalność rozrywkowa i rekreacyjna</t>
  </si>
  <si>
    <t>Budynek biurowo-socjalny(budowla kontenerowa)</t>
  </si>
  <si>
    <t>biuro,stołówka, szatnia</t>
  </si>
  <si>
    <t>2007 Przeprowadzono modernizację w 2016 roku.</t>
  </si>
  <si>
    <t>Dozorowany przez firmę ochroniarską ,ogrodzony, oświetlony,gaśnice proszkowe szt.2,2 koce,2 czujki alarmowe.</t>
  </si>
  <si>
    <t>Kozerki ul.Marsa 12 05-825 Grodzisk Mazowiecki</t>
  </si>
  <si>
    <t>Panele stalowe,ocieplony,otynkowany.</t>
  </si>
  <si>
    <t>drewno-sufit podwieszany z płyt gipsowych.</t>
  </si>
  <si>
    <t>drewno-pokrycie blachą ocieplony wełną.</t>
  </si>
  <si>
    <t>bardzo dobra</t>
  </si>
  <si>
    <t>288 m2</t>
  </si>
  <si>
    <t>Garaż blaszany-ocieplony</t>
  </si>
  <si>
    <t>garaż do przechowywania drobych maszyn , piaskarek</t>
  </si>
  <si>
    <t>Dozorowany przez firmę ochroniarską ,ogrodzony, oświetlony,gaśnice proszkowe szt.1.</t>
  </si>
  <si>
    <t>blacha</t>
  </si>
  <si>
    <t>nie występuje</t>
  </si>
  <si>
    <t>74m2</t>
  </si>
  <si>
    <t xml:space="preserve">6. Powiatowy Zarząd Dróg w Grodzisku Mazowieckim </t>
  </si>
  <si>
    <t xml:space="preserve">Powiatowy Zarząd Dróg w Grodzisku Mazowieckim, ul.Traugutta 41 05-825 Grodzisk Mazowiecki </t>
  </si>
  <si>
    <t>529-15-77-473</t>
  </si>
  <si>
    <t>014976316</t>
  </si>
  <si>
    <t>4211Z</t>
  </si>
  <si>
    <t>Roboty związane z utrzymaniem i budową dróg powiatu godziskiego</t>
  </si>
  <si>
    <t>7. Powiatowy Zarząd Dróg w Grodzisku Mazowieckim</t>
  </si>
  <si>
    <t>Urządzenie do pomiaru natężenia ruchu drogowego VIACOuNT II</t>
  </si>
  <si>
    <t>Komputer OT/11</t>
  </si>
  <si>
    <t>Komputer OT/12</t>
  </si>
  <si>
    <t>Komputer OT/24</t>
  </si>
  <si>
    <t>Monitor OT/13</t>
  </si>
  <si>
    <t>Monitor OT/27</t>
  </si>
  <si>
    <t>Drukarka OT/25</t>
  </si>
  <si>
    <t>Drukarka OT/26</t>
  </si>
  <si>
    <t>Recykler-Skrapiarka</t>
  </si>
  <si>
    <t>Budromet SP.zo.o.</t>
  </si>
  <si>
    <t>Maszyny pracują na drogach powiatu grodziskiego a garażowane są w miejscowości Kozerki ul. Marsa 12                05-825 Grodzisk Mazowiecki</t>
  </si>
  <si>
    <t>Recykler-U PZA 1000 MADRO</t>
  </si>
  <si>
    <t xml:space="preserve">P.W. SAR- POL SP.z.o.o. Poznań </t>
  </si>
  <si>
    <t>Recykler UPZA-5000</t>
  </si>
  <si>
    <t>MADRO Wrocław.</t>
  </si>
  <si>
    <t>Zamiatarka TWIST Standard Trakto-nr 600000</t>
  </si>
  <si>
    <t>SU9TWSPLSEDD1246</t>
  </si>
  <si>
    <t>BRODD POLONIA Sp.Zo.o. Sosnowiec</t>
  </si>
  <si>
    <t>Remonter drogowy- Patchmatic STP 1008 s/n 4166 Typ MATZ 2M</t>
  </si>
  <si>
    <t>Strassmayr Sp.z o.o..-dostawca</t>
  </si>
  <si>
    <t>Kosiarka Universal 180 typ D</t>
  </si>
  <si>
    <t>Ozamet Sp.z.o.o.</t>
  </si>
  <si>
    <t>Frezarka pni F p40</t>
  </si>
  <si>
    <t>ROLAR-Arkadiusz Gierach-dostawca</t>
  </si>
  <si>
    <t>Kosiarka KRP 600</t>
  </si>
  <si>
    <t xml:space="preserve">Kosiarka FOX C ROSS </t>
  </si>
  <si>
    <t>Przedsiębiorstwo,,Rolmech" sp.z o.o.-dostawca</t>
  </si>
  <si>
    <t>Grodzisk Mazowiecki ul.Traugutta 41 05-825 Grodzisk Mazowiecki</t>
  </si>
  <si>
    <t>Kraty w oknach,szafy pancerne gaśnice proszkowe szt.1.dozór agencji ochrony</t>
  </si>
  <si>
    <t>3. Powiatowy Zarząd Dróg w Grodzisku Mazowieckim</t>
  </si>
  <si>
    <t>Powiatowy Zarząd Dróg w Grodzisku Mazowieckim</t>
  </si>
  <si>
    <t>Ł 34</t>
  </si>
  <si>
    <t>DZ 122 A</t>
  </si>
  <si>
    <t>C-360</t>
  </si>
  <si>
    <t>LAMBORGHINI</t>
  </si>
  <si>
    <t>THULE TRAILERS</t>
  </si>
  <si>
    <t>CIĘŻAROWY</t>
  </si>
  <si>
    <t>CIĄGNIK</t>
  </si>
  <si>
    <t>CIEŻAROWY</t>
  </si>
  <si>
    <t>ŁADOWARKA</t>
  </si>
  <si>
    <t>RÓWNIARKA</t>
  </si>
  <si>
    <t>KOP. - SPYCH.</t>
  </si>
  <si>
    <t>PRZYCZ. SPEC.
RĘBAK DO GAŁĘZI</t>
  </si>
  <si>
    <t>CIĄGNIK ROLNICZY</t>
  </si>
  <si>
    <t>-</t>
  </si>
  <si>
    <t>PRZYCZEPA</t>
  </si>
  <si>
    <t>A2000264128</t>
  </si>
  <si>
    <t>45703</t>
  </si>
  <si>
    <t>44957</t>
  </si>
  <si>
    <t>55110331214</t>
  </si>
  <si>
    <t>9757</t>
  </si>
  <si>
    <t>148076</t>
  </si>
  <si>
    <t>11712</t>
  </si>
  <si>
    <t>SVA100R125D000010</t>
  </si>
  <si>
    <t>XTC55111R62267811</t>
  </si>
  <si>
    <t>ZFA16900000361157</t>
  </si>
  <si>
    <t>XTC651155DL275206</t>
  </si>
  <si>
    <t>10SPJ00124</t>
  </si>
  <si>
    <t>SLP3CXTS5E0964444</t>
  </si>
  <si>
    <t>Z3B3302328R003065</t>
  </si>
  <si>
    <t>ZFA25000002938547</t>
  </si>
  <si>
    <t>ZFA31200003488714</t>
  </si>
  <si>
    <t>BX2350D76862</t>
  </si>
  <si>
    <t>ZKDS1602V0ML20430</t>
  </si>
  <si>
    <t>SUL33022210071036</t>
  </si>
  <si>
    <t>KNESE01326K109529</t>
  </si>
  <si>
    <t>UH2000A7X7P180560</t>
  </si>
  <si>
    <t>XTC43255381166064</t>
  </si>
  <si>
    <t>SVA1400R12DD000240</t>
  </si>
  <si>
    <t>WSJ 737C</t>
  </si>
  <si>
    <t>WSJ 234C</t>
  </si>
  <si>
    <t>WSJ 197C</t>
  </si>
  <si>
    <t>WGM CS75</t>
  </si>
  <si>
    <t>BEZ REJ.</t>
  </si>
  <si>
    <t>WGM 34GY</t>
  </si>
  <si>
    <t>WGM 75MM</t>
  </si>
  <si>
    <t>WGM 07JM</t>
  </si>
  <si>
    <t>WGM 38K8</t>
  </si>
  <si>
    <t>WGM A49A</t>
  </si>
  <si>
    <t>BRAK</t>
  </si>
  <si>
    <t>WGM GW75</t>
  </si>
  <si>
    <t>WGM 6RU1</t>
  </si>
  <si>
    <t>WGM 5RU9</t>
  </si>
  <si>
    <t>WGM 9EP7</t>
  </si>
  <si>
    <t>WGM UA28</t>
  </si>
  <si>
    <t>WGM L667</t>
  </si>
  <si>
    <t>WGM 75PL</t>
  </si>
  <si>
    <t>WGM 24PJ</t>
  </si>
  <si>
    <t>WGM HV77</t>
  </si>
  <si>
    <t>WGM 69E3</t>
  </si>
  <si>
    <t>6700/300</t>
  </si>
  <si>
    <t>2287/96</t>
  </si>
  <si>
    <t>1242/51</t>
  </si>
  <si>
    <t>896/15,20</t>
  </si>
  <si>
    <t>03-03-1988</t>
  </si>
  <si>
    <t>11-04-1984</t>
  </si>
  <si>
    <t>16-01-1984</t>
  </si>
  <si>
    <t>13-04-1989</t>
  </si>
  <si>
    <t>18.03.2005</t>
  </si>
  <si>
    <t>19-05-2006</t>
  </si>
  <si>
    <t>22-06-2005</t>
  </si>
  <si>
    <t>29.08.2013</t>
  </si>
  <si>
    <t>22.09.2016</t>
  </si>
  <si>
    <t>29.10.2008</t>
  </si>
  <si>
    <t>03.11.2015</t>
  </si>
  <si>
    <t>26.11.14</t>
  </si>
  <si>
    <t>01.12.10</t>
  </si>
  <si>
    <t>05-12-2001</t>
  </si>
  <si>
    <t>14-12-2006</t>
  </si>
  <si>
    <t>20-12-2006</t>
  </si>
  <si>
    <t>21.11.2008</t>
  </si>
  <si>
    <t>19.12.2013</t>
  </si>
  <si>
    <t>30.03.2018</t>
  </si>
  <si>
    <t>13.05.2018</t>
  </si>
  <si>
    <t>BRAk</t>
  </si>
  <si>
    <t>29.06.2018</t>
  </si>
  <si>
    <t>bezterminowo</t>
  </si>
  <si>
    <t>19.10.2017</t>
  </si>
  <si>
    <t>31.08.2018</t>
  </si>
  <si>
    <t>22.09.2019</t>
  </si>
  <si>
    <t>07.10.2017</t>
  </si>
  <si>
    <t>03.11.2018</t>
  </si>
  <si>
    <t>26.11.2017</t>
  </si>
  <si>
    <t>04.12.2017</t>
  </si>
  <si>
    <t>12.12.2017</t>
  </si>
  <si>
    <t>21.10.2018</t>
  </si>
  <si>
    <t>19.12.2018</t>
  </si>
  <si>
    <t>IMM</t>
  </si>
  <si>
    <t>82619KM</t>
  </si>
  <si>
    <t>473MTH</t>
  </si>
  <si>
    <t>40560KM</t>
  </si>
  <si>
    <t>3164MTH</t>
  </si>
  <si>
    <t>122600KM</t>
  </si>
  <si>
    <t>223363KM</t>
  </si>
  <si>
    <t>51055KM</t>
  </si>
  <si>
    <t>1640MTH</t>
  </si>
  <si>
    <t>12738MTH</t>
  </si>
  <si>
    <t>100824KM</t>
  </si>
  <si>
    <t>24300KM</t>
  </si>
  <si>
    <t>38217KM</t>
  </si>
  <si>
    <t>760MTH</t>
  </si>
  <si>
    <t>4804MTH</t>
  </si>
  <si>
    <t>100273KM</t>
  </si>
  <si>
    <t>127273KM</t>
  </si>
  <si>
    <t>67539KM</t>
  </si>
  <si>
    <t xml:space="preserve">STAR </t>
  </si>
  <si>
    <t>A200</t>
  </si>
  <si>
    <t xml:space="preserve">URSUS </t>
  </si>
  <si>
    <t>U-902</t>
  </si>
  <si>
    <t>C-385</t>
  </si>
  <si>
    <t xml:space="preserve">KAMAZ </t>
  </si>
  <si>
    <t>31.12.2019</t>
  </si>
  <si>
    <t>10.03.2020</t>
  </si>
  <si>
    <t>11.03.2018</t>
  </si>
  <si>
    <t>01.01.2018</t>
  </si>
  <si>
    <t>09.06.2018</t>
  </si>
  <si>
    <t>22.06.2018</t>
  </si>
  <si>
    <t>29.08.2018</t>
  </si>
  <si>
    <t>22.09.2018</t>
  </si>
  <si>
    <t>10.10.2018</t>
  </si>
  <si>
    <t>29.10.2018</t>
  </si>
  <si>
    <t>26.11.2018</t>
  </si>
  <si>
    <t>01.12.2018</t>
  </si>
  <si>
    <t>06.12.2018</t>
  </si>
  <si>
    <t>15.12.2018</t>
  </si>
  <si>
    <t>21.12.2018</t>
  </si>
  <si>
    <t>22.12.2018</t>
  </si>
  <si>
    <t>23.12.2018</t>
  </si>
  <si>
    <t>08.06.2020</t>
  </si>
  <si>
    <t>21.06.2020</t>
  </si>
  <si>
    <t>28.08.2020</t>
  </si>
  <si>
    <t>21.09.2020</t>
  </si>
  <si>
    <t>09.10.2020</t>
  </si>
  <si>
    <t>28.10.2020</t>
  </si>
  <si>
    <t>02.11.2020</t>
  </si>
  <si>
    <t>25.11.2020</t>
  </si>
  <si>
    <t>30.11.2020</t>
  </si>
  <si>
    <t>05.12.2020</t>
  </si>
  <si>
    <t>14.12.2020</t>
  </si>
  <si>
    <t>20.12.2020</t>
  </si>
  <si>
    <t>21.12.2020</t>
  </si>
  <si>
    <t>22.12.2020</t>
  </si>
  <si>
    <t>Laptop ASUS 15,6' R510LN</t>
  </si>
  <si>
    <t>Laptop ASUS 15,6' R510CC</t>
  </si>
  <si>
    <t xml:space="preserve">Laptop Lenovo 17,3' </t>
  </si>
  <si>
    <t>Interaktywna lampa</t>
  </si>
  <si>
    <t>Komputer Desktop Picasso i 3-4160/8GB/1000</t>
  </si>
  <si>
    <t>Komputer HP 280G1MT</t>
  </si>
  <si>
    <t>Drukarka HP LJ Pro 500 ( M521dn)</t>
  </si>
  <si>
    <t xml:space="preserve">Poradnia Psychologiczno-Pedagogiczna w Grodzisku Mazowieckim </t>
  </si>
  <si>
    <t xml:space="preserve">8. Poradnia Psychologiczno-Pedagogiczna w Grodzisku Mazowieckim </t>
  </si>
  <si>
    <t xml:space="preserve">7. Poradnia Psychologiczno-Pedagogiczna w Grodzisku Mazowieckim </t>
  </si>
  <si>
    <t>działalność usługowa</t>
  </si>
  <si>
    <t>lata piędziesiąte</t>
  </si>
  <si>
    <r>
      <t>gaśnica proszkowa 5,gaśnica śniegowa 1,koc gaśniczy 1, hydrant wew.p-p 3,czujniki dymu 18,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czujki ruchu 19</t>
    </r>
    <r>
      <rPr>
        <i/>
        <sz val="10"/>
        <color indexed="10"/>
        <rFont val="Arial"/>
        <family val="2"/>
      </rPr>
      <t>,</t>
    </r>
    <r>
      <rPr>
        <i/>
        <sz val="10"/>
        <rFont val="Arial"/>
        <family val="2"/>
      </rPr>
      <t>firma Solid Security,alarm</t>
    </r>
  </si>
  <si>
    <t>ul. Bałtycka 30, 05-825 Grodzisk Mazowiecki</t>
  </si>
  <si>
    <t>mury zewnętrzne z cegły ceramicznej,ścianki działowe murowane z cegły ceramicznej pełnej i dziurawki</t>
  </si>
  <si>
    <t>kleina</t>
  </si>
  <si>
    <t>konstrukcja drewniana kryty blachą ocynkowaną</t>
  </si>
  <si>
    <t>mała rzeczka ok.50 m</t>
  </si>
  <si>
    <t>pełny remont przebudowa i rozbudowa budynku w 2011r.</t>
  </si>
  <si>
    <t>529-17-99-185</t>
  </si>
  <si>
    <t>017239950</t>
  </si>
  <si>
    <t xml:space="preserve">Poradnia Psychologiczno-Pedagogiczna w Grodzisku Mazowieckim, 05-825 Grodzisk Mazowiecki ul. Bałtycka 30 </t>
  </si>
  <si>
    <t>529-15-68-528</t>
  </si>
  <si>
    <t>013304885</t>
  </si>
  <si>
    <t>8899Z</t>
  </si>
  <si>
    <t>Pomoc społeczna</t>
  </si>
  <si>
    <t>monitoring</t>
  </si>
  <si>
    <t>Grodzisk Mazowiecki ul. Daleka 11</t>
  </si>
  <si>
    <t>4. Powiatowe Centrum Pomocy Rodzinie</t>
  </si>
  <si>
    <t>Kolektor Argox PT-20</t>
  </si>
  <si>
    <t>Laptop Toshiba Satellite PRO C50-A-1C9</t>
  </si>
  <si>
    <t>Laptop Toshiba Satellite PRO C50-A-1C10</t>
  </si>
  <si>
    <t>Laptop Toshiba Satellite PRO C50-A-1C11</t>
  </si>
  <si>
    <t>Projektor BENQ MW526 DLP</t>
  </si>
  <si>
    <t>Notebook HP 250i55200U/4GB/1TB/15,6'</t>
  </si>
  <si>
    <t>9.  Powiatowe Centrum Pomocy Rodzinie</t>
  </si>
  <si>
    <t>9. Powiatowe Centrum Pomocy Rodzinie</t>
  </si>
  <si>
    <t>Komputer HP6300 MT/i53470 500, monitor 20EN35SS-B/19,5' LED VGA</t>
  </si>
  <si>
    <t>Drukarka Bixolon SLP-T403</t>
  </si>
  <si>
    <t>Kserokopiarka Ricoh MP2501SP</t>
  </si>
  <si>
    <t>Monitor 20EN33SS-B/19,5'</t>
  </si>
  <si>
    <t>Drukarka LaserJet 1102 dn</t>
  </si>
  <si>
    <t>Drukarka LaserJet M401 dne CF399A</t>
  </si>
  <si>
    <t>Urządzenie Brother DCP-7065 DN</t>
  </si>
  <si>
    <t>Jednostka komputerowa HP490062 MT</t>
  </si>
  <si>
    <t>Monitor 19M35A-B/18,5' LED</t>
  </si>
  <si>
    <t>Streamer do backup HP Ultimatum 1760 Sas HUJ4120303</t>
  </si>
  <si>
    <t>Jednostka komputerowa HP PC750 G1MT A10-6800/ŚGB/500GB</t>
  </si>
  <si>
    <t>Drukarka RICOH SP3600DN</t>
  </si>
  <si>
    <t>Monitor 17' LED</t>
  </si>
  <si>
    <t>Drukarka LJ PRO M125NW</t>
  </si>
  <si>
    <t>Urządzenie wielofunkcyjne LJ</t>
  </si>
  <si>
    <t xml:space="preserve">Kserokopiarka Ricoh </t>
  </si>
  <si>
    <t xml:space="preserve">Laminator </t>
  </si>
  <si>
    <t xml:space="preserve"> Powiatowe Centrum Pomocy Rodzinie</t>
  </si>
  <si>
    <t>Powiatowe Centrum Pomocy Rodzinie, 05-825 Grodzisk Maz, ul. Daleka 11</t>
  </si>
  <si>
    <t>Powiatowy Urząd Pracy w Grodzisku Mazowieckim</t>
  </si>
  <si>
    <t>Powiatowy Urząd Pracy w Grodzisku Mazowieckim, ul.Daleka11A 05-825 Grodzisk Mazowiecki</t>
  </si>
  <si>
    <t>016185889</t>
  </si>
  <si>
    <t>8413Z</t>
  </si>
  <si>
    <t>Kierowanie w zakresie efektywności gospodarowania</t>
  </si>
  <si>
    <t>31</t>
  </si>
  <si>
    <t>Sony Xperia E</t>
  </si>
  <si>
    <t>HUAWEI E5331</t>
  </si>
  <si>
    <t>Nokia 206 czarny</t>
  </si>
  <si>
    <t>Samsung GalaxyS7562</t>
  </si>
  <si>
    <t>Laptop</t>
  </si>
  <si>
    <t>Skaner kodów kreskowych Bluetooth</t>
  </si>
  <si>
    <t>Nokia 515</t>
  </si>
  <si>
    <t>SAMSUNG GalaxyJ500F</t>
  </si>
  <si>
    <t>10. Powiatowy Urząd Pracy w Grodzisku Mazowieckim</t>
  </si>
  <si>
    <t>HP Cg6300 Pro MT Ci3-3220 500GB 2GB SC -komputer</t>
  </si>
  <si>
    <t>HP Cg6300 Pro MT Ci3-3220 500GB 2GB-komputer</t>
  </si>
  <si>
    <t>HP Cg6300 Pro  MT Ci3-3220 500GB 2GB-komputer</t>
  </si>
  <si>
    <t>HP Cg 6300 Pro MT Ci3-3220 500GB  GB SC DVDRW</t>
  </si>
  <si>
    <t>Komputer + Oprogramowanie do tłumaczeń języka migo</t>
  </si>
  <si>
    <t>Komputer HP Cq 6300</t>
  </si>
  <si>
    <t>Monitor 19EN33S-B/19"LED 16/9 1600x900 VGA Black</t>
  </si>
  <si>
    <t>HP Laser Jet M1217nfw MFP</t>
  </si>
  <si>
    <t>HP Urządzenie Wielofunkcyjne Laser M121 nfw 4w1</t>
  </si>
  <si>
    <t>Komputer HP z oprogramowaniem</t>
  </si>
  <si>
    <t>Komputer Hp z oprogramowaniem</t>
  </si>
  <si>
    <t>Monitor LG 18,5" LED czarny</t>
  </si>
  <si>
    <t>Urzadzenie wielofunkcyjne M1536dnf MFP</t>
  </si>
  <si>
    <t>Drukarka etykiet Zebra GC42OT</t>
  </si>
  <si>
    <t>Niszczarka Fellowes 79C</t>
  </si>
  <si>
    <t>Zasilacz awaryjny UPS ARES 700      szt.36</t>
  </si>
  <si>
    <t>Klimatyzator Midea 305kw</t>
  </si>
  <si>
    <t>Klimatyzator Kaisai KSRU-09HRD</t>
  </si>
  <si>
    <t>Klimatyzator Sinclair ASHO9AJE  szt.5</t>
  </si>
  <si>
    <t>ROUTER CISCO 2901-SEC/K9</t>
  </si>
  <si>
    <t xml:space="preserve">Komputer HP EliteDesk 800 G1 Tower Business /i3-4130/ Pro 64 /500GB/ 4GB GB RAM/ GWARANCJA 3-3-3/DVD+/-RW, pakiet Microsoft Office Home and Business </t>
  </si>
  <si>
    <t xml:space="preserve">Macierz dyskowa Synology RS815RP+/RX415 32Tb z oprogramowaniem   </t>
  </si>
  <si>
    <t>Skaner Fujitsu fi-7260</t>
  </si>
  <si>
    <t>Monitor 22MP47D/21,5"LED 1920x1080 VGA DVI 5ms       szt.13</t>
  </si>
  <si>
    <t>Urządzenie wielofunkcyjne HP LaserJet PRO M127/N</t>
  </si>
  <si>
    <t>Drukarka HP LaserJet M604dn</t>
  </si>
  <si>
    <t xml:space="preserve">Zasilacz awaryjny UPS online-APC APC Smart-UPS SRT 3000VA wraz z kartą zarządzającą </t>
  </si>
  <si>
    <t>P556 i5 10000GB DVDSM Wir10Pro/Win7Pro 3Y NBD</t>
  </si>
  <si>
    <t>HP LaserJet Pro M127fw</t>
  </si>
  <si>
    <t>Niszczarka Argo Kobra + 1CC4 Energy Smart</t>
  </si>
  <si>
    <t>HP LaserJet Enterprise M606dn</t>
  </si>
  <si>
    <t>komputer DELL Vostro V3250+Office 2016PL</t>
  </si>
  <si>
    <t>Komputer DELL Vostro V3250+Office 2016PL</t>
  </si>
  <si>
    <t>komputer DELL VOSTRO V3250+Office 2016PL</t>
  </si>
  <si>
    <t>Monitor AOC 12381FH 23inch      szt.12</t>
  </si>
  <si>
    <t>Monitor AOC 12381FH 23inch</t>
  </si>
  <si>
    <t>HPLJ Pro 500 MFP M521dn</t>
  </si>
  <si>
    <t>HPLJ Pro 500 MFP M227fdndn</t>
  </si>
  <si>
    <t>Niszczarka Argo Kobra+1SS4 Energy Smart</t>
  </si>
  <si>
    <t>Klimatyzator      szt.2</t>
  </si>
  <si>
    <t>ul.Daleka 11A  05-825 Grodzisk Mazowiecki</t>
  </si>
  <si>
    <t>5. Powiatowy Urząd Pracy w Grodzisku Mazowieckim</t>
  </si>
  <si>
    <t>529 15 29 391</t>
  </si>
  <si>
    <t>001010489</t>
  </si>
  <si>
    <t>8730Z</t>
  </si>
  <si>
    <t>Dom Pomocy Społecznej</t>
  </si>
  <si>
    <t>28</t>
  </si>
  <si>
    <t>Dom Pomocy Społecznej w Izdebnie Kościelnym, Izdebno Kościelne ul. KS. M. Oziębłowskiego 20 05-825 Grodzisk Mazowiecki</t>
  </si>
  <si>
    <t>Mieszkalny</t>
  </si>
  <si>
    <t>Tak</t>
  </si>
  <si>
    <t>Nie</t>
  </si>
  <si>
    <t>Izdebno Kościelne ul. Ks. M. Oziębłowskiego 20</t>
  </si>
  <si>
    <t>cegła, drewno</t>
  </si>
  <si>
    <t>dźwigary drewniane, blacha</t>
  </si>
  <si>
    <t>Staw- 100m</t>
  </si>
  <si>
    <t xml:space="preserve">1997r. Przebudowa inst. elektrycznej  2000r- Remont dachu i kominów      2006r. Wymiana podłóg i ocieplanie strychów                                        2007r. Budowa instalacji co i kotłowni  2008r Budowa instalacji p.po.z.  </t>
  </si>
  <si>
    <t>380m2</t>
  </si>
  <si>
    <t>Filia Domu Pomocy Społecznej</t>
  </si>
  <si>
    <t>Grodzisk Mazowiecki, ul. 3-go Maja 63</t>
  </si>
  <si>
    <t>cegła ceramiczna</t>
  </si>
  <si>
    <t>kleina z belkami stalowymi</t>
  </si>
  <si>
    <t>1993r, Remont inst. elektrycznej, sanitarnej, grzewczej                 ,2006r. Budowa szybu windowego i montaż windy                                2008r. Remont łazienek              2008r. Remont kotłowni,             2008r, remont dachu,                    2013r. Remont kominów,             2016r. Remont schodów</t>
  </si>
  <si>
    <t>458 m2</t>
  </si>
  <si>
    <t>8. Dom Pomocy Społecznej w Izdebnie Kościelnym</t>
  </si>
  <si>
    <t>gaśnice – 8, hydranty- 3,  klapa oddymiająca , czujki p.poż.,i gazowe.Alarm antywłamaniowy, dozór pracowniczy, monitoring firmy zewnętrznej.</t>
  </si>
  <si>
    <t>gaśnice- 10, hydranty- 4, klapa oddymiająca, czujki p.poż.Dozór pracowniczy.</t>
  </si>
  <si>
    <t>4. Dom Pomocy Społecznej w Izdebnie Kościelnym</t>
  </si>
  <si>
    <t>Telewizor  Tomphson</t>
  </si>
  <si>
    <t>Telewizor  Sharp x2</t>
  </si>
  <si>
    <t>Kserokopiarka Sharp</t>
  </si>
  <si>
    <t>5. Dom Pomocy Społecznej w Izdebnie Kościelnym</t>
  </si>
  <si>
    <t>Laptop DELL</t>
  </si>
  <si>
    <t>Laptop Lenovo</t>
  </si>
  <si>
    <t>Dom Pomocy Społecznej w Izdebnie Kościelnym</t>
  </si>
  <si>
    <t>Volkswagen</t>
  </si>
  <si>
    <t>Transporter 2,4D</t>
  </si>
  <si>
    <t>WV2ZZZ70ZVX090799</t>
  </si>
  <si>
    <t>WFI 3566</t>
  </si>
  <si>
    <t>Osobowy</t>
  </si>
  <si>
    <t>2700kg</t>
  </si>
  <si>
    <t>204.590</t>
  </si>
  <si>
    <t>Fiat</t>
  </si>
  <si>
    <t>Fiorino cargo 1,4 BZ Elegant</t>
  </si>
  <si>
    <t>ZFA22500000075571</t>
  </si>
  <si>
    <t>WGMNS94</t>
  </si>
  <si>
    <t>Ciężarowy</t>
  </si>
  <si>
    <t>610 kg</t>
  </si>
  <si>
    <t>41.894</t>
  </si>
  <si>
    <t>radio, izolowana zabudowa wewnątrz przedziału ładunkowego.</t>
  </si>
  <si>
    <t xml:space="preserve">08.07.2018 </t>
  </si>
  <si>
    <t>07.07.2020</t>
  </si>
  <si>
    <t>16.12.2018</t>
  </si>
  <si>
    <t>15.12.2020</t>
  </si>
  <si>
    <t>Muzeum im. Anny i Jarosława Iwaszkiewiczów w Stawisku</t>
  </si>
  <si>
    <t>Muzeum im. Anny i Jarosława Iwaszkiewiczów w Stawisku ul. Gołębia 1, 05-807 Podkowa Leśna</t>
  </si>
  <si>
    <t>91.02</t>
  </si>
  <si>
    <t>534-14-64-051</t>
  </si>
  <si>
    <t>017267508</t>
  </si>
  <si>
    <t>działalność o charakterze naukowo-badawczym i kulturalno-edukacyjnym</t>
  </si>
  <si>
    <t>gaśnice: 5 B - 1 szt.; 2ABF - 1 szt.; 4ABC - 9 szt.
hydranty - brak
czujniki i urządzenia alarmowe - TAK, lokalnie
kraty na oknach - TAK
alarmy - TAK
dozór nocny - TAK</t>
  </si>
  <si>
    <t>ul. Gołębia 1, 05-807 Podkowa Leśna</t>
  </si>
  <si>
    <t>brak danych</t>
  </si>
  <si>
    <t>konstrukcja drewniana, dachówka ceramiczna</t>
  </si>
  <si>
    <t>15 km od rzeki Utraty</t>
  </si>
  <si>
    <t>2010 - wymiana instalacji elektrycznej, kanalizacyjnej, wodnej i CO
2010 - renowacja tarasu, wymiana drzwi wejściowych</t>
  </si>
  <si>
    <t>piwnica, parter, pierwsze piętro, poddasze użytkowe</t>
  </si>
  <si>
    <t>9. Muzeum im. Anny i Jarosława Iwaszkiewiczów w Stawisku</t>
  </si>
  <si>
    <t>LAPTOP DELL</t>
  </si>
  <si>
    <t xml:space="preserve">LAPTOP ASUS </t>
  </si>
  <si>
    <t>5.  Muzeum im. Anny i Jarosława Iwaszkiewiczów w Stawisku</t>
  </si>
  <si>
    <t xml:space="preserve">W dzieła sztuki eksponaty muzealne </t>
  </si>
  <si>
    <t>Powiatowe Centrum Usług Wspólnych w Powiecie Grodziskim</t>
  </si>
  <si>
    <t>Powiatowe Centrum Usług Wspólnych w Powiecie Grodziskim,  05-825 Grodzisk Mazowiecki, ul. Kościuszki 32</t>
  </si>
  <si>
    <t>365823919</t>
  </si>
  <si>
    <t>6920Z</t>
  </si>
  <si>
    <t>jednostka organizacyjna obsługująca jednostki oświatowe pod względem finansowym</t>
  </si>
  <si>
    <t>Zespół Szkół nr 1 w Milanówku</t>
  </si>
  <si>
    <t>2. Powiatowy Zarząd Dróg w Grodzisku Mazowieckim</t>
  </si>
  <si>
    <t xml:space="preserve">TEKNAMOTOR </t>
  </si>
  <si>
    <t>SKORPION</t>
  </si>
  <si>
    <t xml:space="preserve">FIAT </t>
  </si>
  <si>
    <t>PANDA ACTUAL 1.1 5-D</t>
  </si>
  <si>
    <t>KAMAZ</t>
  </si>
  <si>
    <t xml:space="preserve"> 65115 (T2530)</t>
  </si>
  <si>
    <t xml:space="preserve">TYM, </t>
  </si>
  <si>
    <t>T1054</t>
  </si>
  <si>
    <t>KOPARKO-ŁADOWARKA</t>
  </si>
  <si>
    <t xml:space="preserve"> Ł220 JCB </t>
  </si>
  <si>
    <t>3CX TURBO</t>
  </si>
  <si>
    <t>GAZ</t>
  </si>
  <si>
    <t xml:space="preserve"> GRKN</t>
  </si>
  <si>
    <t>DUCATO 290 DBMH15DB 2300</t>
  </si>
  <si>
    <t>PANDAEASY 1.2 69KM EUR6</t>
  </si>
  <si>
    <t xml:space="preserve">KUBOTA </t>
  </si>
  <si>
    <t>BX2350</t>
  </si>
  <si>
    <t xml:space="preserve">LUBLIN </t>
  </si>
  <si>
    <t xml:space="preserve">KIA </t>
  </si>
  <si>
    <t>PRYZMAT SE K2500 F/L</t>
  </si>
  <si>
    <t>1. majątek i odpowiedzialność cywilna deliktowa</t>
  </si>
  <si>
    <t>OC zarządcy drogi</t>
  </si>
  <si>
    <t>2. komunikacja</t>
  </si>
  <si>
    <t>OC posiadacza pojazdów mechanicznych</t>
  </si>
  <si>
    <t>autocasco</t>
  </si>
  <si>
    <t xml:space="preserve">1. Powiatowy Zarząd Dróg w Grodzisku Mazowieckim </t>
  </si>
  <si>
    <t>Tabela nr 2 - Wykaz budynków i budowli w Powiecie Grodziskim</t>
  </si>
  <si>
    <t>Zespół Szkół Specjalnych im. H. Szczerkowskiego</t>
  </si>
  <si>
    <t>CACCIAMALI</t>
  </si>
  <si>
    <t>IVECO 65C - THESI18</t>
  </si>
  <si>
    <t>ZCFC65A0065613979</t>
  </si>
  <si>
    <t>WGM26P</t>
  </si>
  <si>
    <t>AUTOBUS</t>
  </si>
  <si>
    <t>12.12.2006</t>
  </si>
  <si>
    <t>12.11.2017</t>
  </si>
  <si>
    <t>28+1</t>
  </si>
  <si>
    <t>7000 KG</t>
  </si>
  <si>
    <t>AUTOALARM</t>
  </si>
  <si>
    <t>13.12.2018</t>
  </si>
  <si>
    <t>12.12.2020</t>
  </si>
  <si>
    <t>4. Zespół Szkół Specjalnych im. H. Szczerkowskiego</t>
  </si>
  <si>
    <t>Budynek szkoły</t>
  </si>
  <si>
    <t>oświatowy</t>
  </si>
  <si>
    <t>Hala sportowa</t>
  </si>
  <si>
    <t>oświatowy, sportowo-rekreacyjny</t>
  </si>
  <si>
    <t>Ogrodzenie</t>
  </si>
  <si>
    <t>niedotyczy</t>
  </si>
  <si>
    <t>gaśnice - 21 sztuk, hydranty - 8 sztuk, instalacja sygnalizacji pożaru, monitoring wizyjny, dozór agencji ochrony</t>
  </si>
  <si>
    <t>05-825 Grodzisk Mazowiecki,                                              ul. Kilińśkiego 21</t>
  </si>
  <si>
    <t>dźwigary drewniane, blacha, papa</t>
  </si>
  <si>
    <t>300 metrów od rzeczki Rokicianka, 700 metrów od stawów goliana</t>
  </si>
  <si>
    <t>nie dotyczy (budynek młodsze)</t>
  </si>
  <si>
    <t>dobre</t>
  </si>
  <si>
    <t>dobra</t>
  </si>
  <si>
    <t>5. Zespół Szkół Specjalnych im. H. Szczerkowskiego.</t>
  </si>
  <si>
    <t>aparat fotograficzny Canon EOS 600D</t>
  </si>
  <si>
    <t>notebook DELL VOSTRO V251</t>
  </si>
  <si>
    <t>notebook ASUS X550VC-XO007H OS</t>
  </si>
  <si>
    <t xml:space="preserve">tablety IDEATAB S6000 - 2 szt. </t>
  </si>
  <si>
    <t>2 laptopy Dell Latitiude E5440</t>
  </si>
  <si>
    <t>2 tablety Kruger&amp;Matz 10,1" Android 4.4</t>
  </si>
  <si>
    <t>2 laptopy Dell Latitude 3540</t>
  </si>
  <si>
    <t>drukarka HP P1102</t>
  </si>
  <si>
    <t>drukarka HP CP1025</t>
  </si>
  <si>
    <t>tablet Lenovo A10-70</t>
  </si>
  <si>
    <t>3 projektory Acer</t>
  </si>
  <si>
    <t>Laptop Toshiba C55T i3 ekran dotykowy</t>
  </si>
  <si>
    <t>Tablica interaktywna Esprit DT 168x114,6/80"</t>
  </si>
  <si>
    <t xml:space="preserve">3 laptopy Dell Vaostro 3458 GW </t>
  </si>
  <si>
    <t>3 Kasy fiskalne Posne BINGO HS</t>
  </si>
  <si>
    <t>11 zestawów komputerowych HP Compaq dc 7800 + 11 monitorów LG 19ENN33S-B</t>
  </si>
  <si>
    <t>2 projektory SONY UPL-DX120XGA</t>
  </si>
  <si>
    <t>telewizor SAMSUNG UE32EH4003 - 2 szt.</t>
  </si>
  <si>
    <t>drukarka HP LaserJet 1025nw</t>
  </si>
  <si>
    <t>telewizor PANASONIC 50" LED TX-L50E^E</t>
  </si>
  <si>
    <t>komputer DELL VOSTRO 3800</t>
  </si>
  <si>
    <t>serwer Dell R220 I3-4130</t>
  </si>
  <si>
    <t>UPS VI 1000E/RT</t>
  </si>
  <si>
    <t>kserokopiarka KONICA MINOLTA C353</t>
  </si>
  <si>
    <t>6 komputerów HP Compaq 800 Elite SFF</t>
  </si>
  <si>
    <t>2 komputery Lenovo AIO S40</t>
  </si>
  <si>
    <t>5 komputerów HP 800 Elite SFF</t>
  </si>
  <si>
    <t>5 monitorów Samsung 22" LED</t>
  </si>
  <si>
    <t>drukarka HP LaserJet Pro M176n</t>
  </si>
  <si>
    <t>2 monitory Samsung</t>
  </si>
  <si>
    <t>Monitor Dell S2240T MT 21'5</t>
  </si>
  <si>
    <t>5. Zespół Szkół Specjalnych im. H. Szczerkowskiego</t>
  </si>
  <si>
    <t>5. Zespół Szkół nr 1 w Milanówku</t>
  </si>
  <si>
    <t>budynek</t>
  </si>
  <si>
    <t>529-12-36-743</t>
  </si>
  <si>
    <t>017266124</t>
  </si>
  <si>
    <t>Zespół Szkół nr 1 w Milanówku, ul. Piasta 14 05-822 Milanówek</t>
  </si>
  <si>
    <t>Laptop Dell E5440 i7</t>
  </si>
  <si>
    <t>Laptop Dell Inspiron 15 3000 Series</t>
  </si>
  <si>
    <t>Laptop Lenowo B71-80i5</t>
  </si>
  <si>
    <t>Laptop Lenowo ThinkPad L520</t>
  </si>
  <si>
    <t>Laptop FUJITSU Lifebook AH532/G52</t>
  </si>
  <si>
    <t>Aparat fotograficzny</t>
  </si>
  <si>
    <t>4. Zespół Szkół nr 1 w Milanówku</t>
  </si>
  <si>
    <t>Drukarka HP LaserJet PRO 400 COLOR M451DN</t>
  </si>
  <si>
    <t>Drukarka HP LaserJet PRO 200 COLOR M251N</t>
  </si>
  <si>
    <t>Drukarka HP LaserJet PRO m401dne</t>
  </si>
  <si>
    <t>Drukarka EPSON CISS L210 inkjet</t>
  </si>
  <si>
    <t>Komputer Dell Vostro 3900MT</t>
  </si>
  <si>
    <t>Rzutnik multimedialny</t>
  </si>
  <si>
    <t xml:space="preserve">5. Zespół Szkół nr 2 im. Gen. Józefa Bema </t>
  </si>
  <si>
    <t>ul. Wójtowska 3, 05-822 Milanówek</t>
  </si>
  <si>
    <t>ul. Piasta 14, 05-825 Grodzisk Mazowiecki</t>
  </si>
  <si>
    <t>5.  Zespół Szkół nr 2 im. Gen. Józefa Bema</t>
  </si>
  <si>
    <t>WYKAZ LOKALIZACJI, W KTÓRYCH PROWADZONA JEST DZIAŁALNOŚĆ ORAZ LOKALIZACJI, GDZIE ZNAJDUJE SIĘ MIENIE NALEŻĄCE DO JEDNOSTEK POWIATU GRODZISKIEGO (nie wykazane w załączniku nr 1 - poniższy wykaz nie musi być pełnym wykazem lokalizacji)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</si>
  <si>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</si>
  <si>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</si>
  <si>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Tabela nr 4 - Wykaz pojazdów w Powiecie Grodziskim</t>
  </si>
  <si>
    <t>3. Dom Pomocy Społecznej w Izdebnie Kościelnym</t>
  </si>
  <si>
    <t>017239943</t>
  </si>
  <si>
    <t>529-11-91-124</t>
  </si>
  <si>
    <t>jednostka oświatowa</t>
  </si>
  <si>
    <t>Tabela nr 7 - Wykaz maszyn i urządzeń budowlanych od uszkodzeń</t>
  </si>
  <si>
    <t>Zespół Szkiół Nr 2 im. gen. Józefa Bema w Milanówku, ul. Wójtowska 3</t>
  </si>
  <si>
    <t>szkoła- edukacja</t>
  </si>
  <si>
    <t>nie, ale zabudowa w Milanowku jest objęta przez Wojewódzkiego Konserwatora Zabytków</t>
  </si>
  <si>
    <t>W obiekcie zainstalowany jest montoring wewnętrzny i zewnętrzny. Szkoła monitorowana jest przez SOLID oraz Straż Miejską w Milanówku; gaśnice proszkowe - 9 sztuk, ; gaśnica pianowa - 1 sztuka, ; urządzenie do prądu UGS-2X -4 szt ; gaśnica śniegowa - 1 szt.; hydranty wewnętrzne - 6 sztuk,  koc  gaśniczy- 1 sztuka; system detekcji gazu  zainstalowany w kotłownii</t>
  </si>
  <si>
    <t>elementy prefabrykowane/gazobeton, wielkoblokowe, część ścian z cegły kratówki, elewacja obieku w znacznej części ocieplona</t>
  </si>
  <si>
    <t>płyty prefabrykowane kanałowe</t>
  </si>
  <si>
    <t xml:space="preserve">stropodach wentylowany z płyt kanałowych, nade salą gimnastyczną io częścią dobudówek stropodach pełny. Dach obieku ocieplone </t>
  </si>
  <si>
    <t>1 - przebudowa kotłowni z koksowo-węglowej na gazową;   2 - wymiana drewnianej stolarki okiennej na plastikową3 - budowa boiska wielofunkcyjnego;4 - budowa siłowni napowietrznej;5 - termomodernizacja stropodachów obiektu szkolnego oiraz ocieplenie części elewacji;6 -  remont ogrodzenia obiektu.</t>
  </si>
  <si>
    <t>trzy</t>
  </si>
  <si>
    <t>częściowo tj. pod salą gimnastyczną i w kotłownii</t>
  </si>
  <si>
    <t>Zespół Szkół nr 2 im. Gen. J. Bema w Milanówku</t>
  </si>
  <si>
    <t>000829750</t>
  </si>
  <si>
    <t>edukacja</t>
  </si>
  <si>
    <t>Spadkownica elektryczna</t>
  </si>
  <si>
    <t>Laptop 2 sztuki po zł 2898,00</t>
  </si>
  <si>
    <t>Projektor</t>
  </si>
  <si>
    <t>Laptop  Asus serii R 16 sztuk</t>
  </si>
  <si>
    <t xml:space="preserve">Projektor Benq MX661 </t>
  </si>
  <si>
    <t>LME EV3 zestaw podstawowy 15 sztuk</t>
  </si>
  <si>
    <t>LME  EV3, NXT czujnik temperatury 15 sztuk</t>
  </si>
  <si>
    <t>LME EV3 zestaw turniejowy KOSMOS (1418)</t>
  </si>
  <si>
    <t>Projektor BenQ MW529 WXGADLP</t>
  </si>
  <si>
    <t>Projektor BenQ MW529 WXGADLP 2 sztuki</t>
  </si>
  <si>
    <t xml:space="preserve">Projektor BenQ MW529 WXGADLP </t>
  </si>
  <si>
    <t>Komputer DELL 735  14  szt.</t>
  </si>
  <si>
    <t>komputer DELL 755DE5550WIN</t>
  </si>
  <si>
    <t>serwer IBMx 3650 2.33 QC</t>
  </si>
  <si>
    <t>monitor LCD DELL 1708</t>
  </si>
  <si>
    <t>komputer SIMENS E5730  14 szt.</t>
  </si>
  <si>
    <t>Projektor Benq MW523DLP 2 szt.</t>
  </si>
  <si>
    <t>komputer Dell 780 Optiplex</t>
  </si>
  <si>
    <t>Zestaw SAMSUNG</t>
  </si>
  <si>
    <t>Switch zarządzający</t>
  </si>
  <si>
    <t>Mobilna tablica interaktywna</t>
  </si>
  <si>
    <t>Switch 2 sztuki po zł 430,00</t>
  </si>
  <si>
    <t>Komputer DELL 780</t>
  </si>
  <si>
    <t>Skaner</t>
  </si>
  <si>
    <t>Monitor IIYAMA  2 sztuki</t>
  </si>
  <si>
    <t>Zestawy komputerowe 15 szt.</t>
  </si>
  <si>
    <r>
      <t>Monitor CD DELL 17</t>
    </r>
    <r>
      <rPr>
        <sz val="10"/>
        <color indexed="8"/>
        <rFont val="Czcionka tekstu podstawowego"/>
        <family val="0"/>
      </rPr>
      <t>ꞌꞌ</t>
    </r>
    <r>
      <rPr>
        <sz val="10"/>
        <color indexed="8"/>
        <rFont val="Calibri"/>
        <family val="2"/>
      </rPr>
      <t xml:space="preserve">  15 SZT.</t>
    </r>
  </si>
  <si>
    <t>Zestaw komputerowy szt 3</t>
  </si>
  <si>
    <t>Monitor 2 szt</t>
  </si>
  <si>
    <t>Monitor</t>
  </si>
  <si>
    <t>Tabela nr 1 - Informacje ogólne do oceny ryzyka w Powiecie Grodziskim</t>
  </si>
  <si>
    <t>Grodzisk Mazow., ul. Żyrardowska 48 A</t>
  </si>
  <si>
    <t>Czy od 1997 r. wystąpiło w jednostce ryzyko powodzi</t>
  </si>
  <si>
    <t xml:space="preserve">Czy w konstrukcji budynków występuje płyta warstwowa </t>
  </si>
  <si>
    <t>Czy w mieniu zgłoszonym do ubezpieczenia znajdują się koletory słoneczne (solary)</t>
  </si>
  <si>
    <t xml:space="preserve">Czy w mieniu zgłoszonych przez Państwa do ubezpieczenia znajduje się takie mienie jak: namioty, namioty foliowe lub szklarnie? </t>
  </si>
  <si>
    <t xml:space="preserve">placówka oświatowa
</t>
  </si>
  <si>
    <t>KB</t>
  </si>
  <si>
    <t>O</t>
  </si>
  <si>
    <t>suma ubezpieczenia (wartość)</t>
  </si>
  <si>
    <t>rodzaj wartości (księgowa brutto - KB / odtworzeniowa - O)</t>
  </si>
  <si>
    <t>informacja o przeprowadzonych remontach i modernizacji budynków starszych niż 50 lat (data remontu, czego dotyczył remont)</t>
  </si>
  <si>
    <t xml:space="preserve">2005 r. modernizacja kotłowni; w latach 2006-2009 wymiana stolarki okiennej; w 2015 r. wymiana windy </t>
  </si>
  <si>
    <t xml:space="preserve">2006r. Modernizacja kotłowni         2008r. Wymiana poszycia i remont dachu na budynku szkoły                       ; 2012-2013r. Wymiana i montaż opraw oświetleniowych                              ; 2012r. Remont sali gimnastycznej wraz z podłogą                                            ; 2014r. Remont sanitariatów                       ; 2015r. Remont biblioteki szkolnej; 2016r. Wykonanie izolacji ścian fundamentowych odwodnienia i drenażu opaskowego na terenie ZS nr 1                                                                ; 2017r. Remont instalacji gazowej          ; 2017r. Remont nadproży okiennych  </t>
  </si>
  <si>
    <t>2008r - remont dachów, pokrycie papą termozgrzewalną,docieplenie  scian z, auli , Sali gimnastycznej-, docieplenie ścian zewnętrznych budynku , 2009r.- wymiana hydrantów przeciwpożarowych  -</t>
  </si>
  <si>
    <t>2016r.-remont auli szkolnej( malowanie ścian, wymiana oświetlenia)</t>
  </si>
  <si>
    <t>2009r.-Docieplenie scian zewnętrznych budynku administracyjnego, izolacja pionowa ściany fundamentowej, 2014r- remont dachu z dociepleniem</t>
  </si>
  <si>
    <t xml:space="preserve">2011r. Remont elewacji budynku;2013r.- remont dachu , 2014r- wymiana podłogi, malowanie, wymiana oświetlenia,2017r- remont sanitariatów i szatni </t>
  </si>
  <si>
    <t>kserokopiarkę Konica Minolta</t>
  </si>
  <si>
    <t>O*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</si>
</sst>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0"/>
    <numFmt numFmtId="182" formatCode="d&quot;.&quot;mm&quot;.&quot;yyyy"/>
    <numFmt numFmtId="183" formatCode="[$-415]#,##0"/>
    <numFmt numFmtId="184" formatCode="[$-415]yyyy\-mm\-dd"/>
    <numFmt numFmtId="185" formatCode="[$-415]d&quot;.&quot;mm&quot;.&quot;yyyy"/>
    <numFmt numFmtId="186" formatCode="[$-F400]h:mm:ss\ AM/PM"/>
    <numFmt numFmtId="187" formatCode="d/mm/yyyy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9" fontId="13" fillId="0" borderId="0">
      <alignment/>
      <protection/>
    </xf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4" fillId="0" borderId="10" xfId="0" applyNumberFormat="1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44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4" fontId="0" fillId="0" borderId="10" xfId="71" applyFont="1" applyBorder="1" applyAlignment="1">
      <alignment vertical="center"/>
    </xf>
    <xf numFmtId="44" fontId="0" fillId="0" borderId="15" xfId="71" applyFont="1" applyFill="1" applyBorder="1" applyAlignment="1">
      <alignment vertical="center"/>
    </xf>
    <xf numFmtId="44" fontId="0" fillId="35" borderId="15" xfId="7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41" fontId="0" fillId="0" borderId="10" xfId="71" applyNumberFormat="1" applyFont="1" applyBorder="1" applyAlignment="1">
      <alignment vertical="center"/>
    </xf>
    <xf numFmtId="0" fontId="4" fillId="0" borderId="10" xfId="59" applyNumberFormat="1" applyFont="1" applyFill="1" applyBorder="1" applyAlignment="1">
      <alignment horizontal="right" vertical="center" wrapText="1"/>
      <protection/>
    </xf>
    <xf numFmtId="44" fontId="0" fillId="0" borderId="10" xfId="71" applyFont="1" applyBorder="1" applyAlignment="1">
      <alignment vertical="center" wrapText="1"/>
    </xf>
    <xf numFmtId="41" fontId="0" fillId="0" borderId="15" xfId="71" applyNumberFormat="1" applyFont="1" applyFill="1" applyBorder="1" applyAlignment="1">
      <alignment vertical="center"/>
    </xf>
    <xf numFmtId="44" fontId="0" fillId="0" borderId="15" xfId="71" applyFont="1" applyFill="1" applyBorder="1" applyAlignment="1">
      <alignment vertical="center" wrapText="1"/>
    </xf>
    <xf numFmtId="43" fontId="0" fillId="0" borderId="15" xfId="71" applyNumberFormat="1" applyFont="1" applyFill="1" applyBorder="1" applyAlignment="1">
      <alignment vertical="center" wrapText="1"/>
    </xf>
    <xf numFmtId="43" fontId="0" fillId="0" borderId="10" xfId="71" applyNumberFormat="1" applyFont="1" applyBorder="1" applyAlignment="1">
      <alignment vertical="center" wrapText="1"/>
    </xf>
    <xf numFmtId="0" fontId="0" fillId="0" borderId="18" xfId="55" applyFont="1" applyFill="1" applyBorder="1" applyAlignment="1">
      <alignment horizontal="center" vertical="center"/>
      <protection/>
    </xf>
    <xf numFmtId="0" fontId="0" fillId="36" borderId="19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right" vertical="center" wrapText="1"/>
      <protection/>
    </xf>
    <xf numFmtId="0" fontId="0" fillId="36" borderId="15" xfId="55" applyNumberFormat="1" applyFont="1" applyFill="1" applyBorder="1" applyAlignment="1">
      <alignment horizontal="right" vertical="center" wrapText="1"/>
      <protection/>
    </xf>
    <xf numFmtId="0" fontId="4" fillId="0" borderId="15" xfId="59" applyNumberFormat="1" applyFont="1" applyFill="1" applyBorder="1" applyAlignment="1">
      <alignment horizontal="right" vertical="center" wrapText="1"/>
      <protection/>
    </xf>
    <xf numFmtId="0" fontId="0" fillId="0" borderId="15" xfId="59" applyNumberFormat="1" applyFont="1" applyFill="1" applyBorder="1" applyAlignment="1">
      <alignment horizontal="right" vertical="center" wrapText="1"/>
      <protection/>
    </xf>
    <xf numFmtId="1" fontId="4" fillId="0" borderId="15" xfId="59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0" fillId="0" borderId="13" xfId="57" applyFont="1" applyFill="1" applyBorder="1" applyAlignment="1">
      <alignment vertical="center" wrapText="1"/>
      <protection/>
    </xf>
    <xf numFmtId="4" fontId="14" fillId="0" borderId="13" xfId="57" applyNumberFormat="1" applyFont="1" applyFill="1" applyBorder="1" applyAlignment="1">
      <alignment vertical="center" wrapText="1"/>
      <protection/>
    </xf>
    <xf numFmtId="0" fontId="0" fillId="0" borderId="13" xfId="57" applyFont="1" applyFill="1" applyBorder="1">
      <alignment/>
      <protection/>
    </xf>
    <xf numFmtId="0" fontId="0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>
      <alignment/>
      <protection/>
    </xf>
    <xf numFmtId="0" fontId="0" fillId="0" borderId="0" xfId="0" applyFont="1" applyAlignment="1">
      <alignment horizontal="center" vertical="center" wrapText="1"/>
    </xf>
    <xf numFmtId="186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/>
    </xf>
    <xf numFmtId="168" fontId="1" fillId="0" borderId="10" xfId="0" applyNumberFormat="1" applyFont="1" applyBorder="1" applyAlignment="1">
      <alignment/>
    </xf>
    <xf numFmtId="8" fontId="0" fillId="0" borderId="10" xfId="0" applyNumberFormat="1" applyFont="1" applyFill="1" applyBorder="1" applyAlignment="1">
      <alignment horizontal="center" vertical="center" wrapText="1"/>
    </xf>
    <xf numFmtId="41" fontId="0" fillId="0" borderId="18" xfId="71" applyNumberFormat="1" applyFont="1" applyBorder="1" applyAlignment="1">
      <alignment vertical="center"/>
    </xf>
    <xf numFmtId="0" fontId="4" fillId="0" borderId="12" xfId="59" applyNumberFormat="1" applyFont="1" applyFill="1" applyBorder="1" applyAlignment="1">
      <alignment horizontal="right" vertical="center" wrapText="1"/>
      <protection/>
    </xf>
    <xf numFmtId="0" fontId="1" fillId="34" borderId="0" xfId="0" applyFont="1" applyFill="1" applyAlignment="1">
      <alignment/>
    </xf>
    <xf numFmtId="44" fontId="0" fillId="0" borderId="0" xfId="0" applyNumberFormat="1" applyFont="1" applyAlignment="1">
      <alignment/>
    </xf>
    <xf numFmtId="44" fontId="0" fillId="35" borderId="10" xfId="0" applyNumberFormat="1" applyFont="1" applyFill="1" applyBorder="1" applyAlignment="1">
      <alignment/>
    </xf>
    <xf numFmtId="44" fontId="65" fillId="34" borderId="13" xfId="0" applyNumberFormat="1" applyFont="1" applyFill="1" applyBorder="1" applyAlignment="1">
      <alignment vertical="center" wrapText="1"/>
    </xf>
    <xf numFmtId="44" fontId="65" fillId="34" borderId="10" xfId="0" applyNumberFormat="1" applyFont="1" applyFill="1" applyBorder="1" applyAlignment="1">
      <alignment vertical="center" wrapText="1"/>
    </xf>
    <xf numFmtId="44" fontId="1" fillId="35" borderId="10" xfId="0" applyNumberFormat="1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top" wrapText="1"/>
    </xf>
    <xf numFmtId="44" fontId="0" fillId="0" borderId="10" xfId="0" applyNumberFormat="1" applyFont="1" applyFill="1" applyBorder="1" applyAlignment="1">
      <alignment vertical="center" wrapText="1"/>
    </xf>
    <xf numFmtId="44" fontId="1" fillId="35" borderId="10" xfId="0" applyNumberFormat="1" applyFont="1" applyFill="1" applyBorder="1" applyAlignment="1">
      <alignment vertical="center" wrapText="1"/>
    </xf>
    <xf numFmtId="44" fontId="0" fillId="0" borderId="13" xfId="57" applyNumberFormat="1" applyFont="1" applyFill="1" applyBorder="1" applyAlignment="1">
      <alignment vertical="center" wrapText="1"/>
      <protection/>
    </xf>
    <xf numFmtId="44" fontId="1" fillId="35" borderId="10" xfId="69" applyNumberFormat="1" applyFont="1" applyFill="1" applyBorder="1" applyAlignment="1">
      <alignment horizontal="left"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22" xfId="0" applyNumberFormat="1" applyFont="1" applyFill="1" applyBorder="1" applyAlignment="1">
      <alignment vertical="center" wrapText="1"/>
    </xf>
    <xf numFmtId="44" fontId="0" fillId="0" borderId="15" xfId="0" applyNumberFormat="1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0" fillId="37" borderId="10" xfId="57" applyNumberFormat="1" applyFont="1" applyFill="1" applyBorder="1" applyAlignment="1">
      <alignment vertical="center" wrapText="1"/>
      <protection/>
    </xf>
    <xf numFmtId="0" fontId="0" fillId="37" borderId="10" xfId="57" applyNumberFormat="1" applyFont="1" applyFill="1" applyBorder="1" applyAlignment="1">
      <alignment horizontal="center" vertical="center" wrapText="1"/>
      <protection/>
    </xf>
    <xf numFmtId="49" fontId="0" fillId="0" borderId="10" xfId="57" applyNumberFormat="1" applyFont="1" applyFill="1" applyBorder="1" applyAlignment="1">
      <alignment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44" fontId="1" fillId="0" borderId="0" xfId="71" applyFont="1" applyFill="1" applyBorder="1" applyAlignment="1">
      <alignment vertical="center" wrapText="1"/>
    </xf>
    <xf numFmtId="44" fontId="1" fillId="0" borderId="0" xfId="0" applyNumberFormat="1" applyFont="1" applyAlignment="1">
      <alignment/>
    </xf>
    <xf numFmtId="44" fontId="0" fillId="0" borderId="10" xfId="0" applyNumberFormat="1" applyFont="1" applyBorder="1" applyAlignment="1">
      <alignment vertical="center" wrapText="1"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vertical="center" wrapText="1"/>
      <protection/>
    </xf>
    <xf numFmtId="44" fontId="1" fillId="35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/>
    </xf>
    <xf numFmtId="44" fontId="0" fillId="0" borderId="24" xfId="71" applyFont="1" applyBorder="1" applyAlignment="1">
      <alignment vertical="center"/>
    </xf>
    <xf numFmtId="44" fontId="0" fillId="0" borderId="25" xfId="71" applyFont="1" applyFill="1" applyBorder="1" applyAlignment="1">
      <alignment vertical="center"/>
    </xf>
    <xf numFmtId="44" fontId="1" fillId="38" borderId="26" xfId="0" applyNumberFormat="1" applyFont="1" applyFill="1" applyBorder="1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21" xfId="0" applyNumberFormat="1" applyFont="1" applyFill="1" applyBorder="1" applyAlignment="1">
      <alignment vertical="center" wrapText="1"/>
    </xf>
    <xf numFmtId="44" fontId="26" fillId="0" borderId="10" xfId="60" applyNumberFormat="1" applyFont="1" applyFill="1" applyBorder="1" applyAlignment="1">
      <alignment horizontal="right" vertical="center" wrapText="1"/>
      <protection/>
    </xf>
    <xf numFmtId="44" fontId="26" fillId="34" borderId="10" xfId="60" applyNumberFormat="1" applyFont="1" applyFill="1" applyBorder="1" applyAlignment="1">
      <alignment horizontal="right" vertical="center" wrapText="1"/>
      <protection/>
    </xf>
    <xf numFmtId="44" fontId="7" fillId="0" borderId="10" xfId="0" applyNumberFormat="1" applyFont="1" applyBorder="1" applyAlignment="1">
      <alignment horizontal="right" vertical="top" wrapText="1"/>
    </xf>
    <xf numFmtId="44" fontId="1" fillId="0" borderId="10" xfId="0" applyNumberFormat="1" applyFont="1" applyFill="1" applyBorder="1" applyAlignment="1">
      <alignment vertical="center" wrapText="1"/>
    </xf>
    <xf numFmtId="44" fontId="0" fillId="0" borderId="10" xfId="0" applyNumberForma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74" applyNumberFormat="1" applyFont="1" applyBorder="1" applyAlignment="1">
      <alignment/>
    </xf>
    <xf numFmtId="44" fontId="26" fillId="0" borderId="10" xfId="74" applyNumberFormat="1" applyFont="1" applyFill="1" applyBorder="1" applyAlignment="1">
      <alignment horizontal="center" wrapText="1"/>
    </xf>
    <xf numFmtId="44" fontId="0" fillId="0" borderId="13" xfId="44" applyNumberFormat="1" applyFont="1" applyFill="1" applyBorder="1" applyAlignment="1">
      <alignment vertical="center" wrapText="1"/>
    </xf>
    <xf numFmtId="44" fontId="0" fillId="0" borderId="10" xfId="44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18" fillId="0" borderId="10" xfId="0" applyNumberFormat="1" applyFont="1" applyBorder="1" applyAlignment="1">
      <alignment horizontal="right" vertical="center" wrapText="1"/>
    </xf>
    <xf numFmtId="44" fontId="4" fillId="0" borderId="10" xfId="0" applyNumberFormat="1" applyFont="1" applyBorder="1" applyAlignment="1">
      <alignment horizontal="right" vertical="top" wrapText="1"/>
    </xf>
    <xf numFmtId="44" fontId="0" fillId="0" borderId="10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4" fontId="0" fillId="0" borderId="10" xfId="0" applyNumberFormat="1" applyFont="1" applyBorder="1" applyAlignment="1">
      <alignment horizontal="right" wrapText="1"/>
    </xf>
    <xf numFmtId="44" fontId="1" fillId="0" borderId="10" xfId="0" applyNumberFormat="1" applyFont="1" applyBorder="1" applyAlignment="1">
      <alignment horizontal="right" wrapText="1"/>
    </xf>
    <xf numFmtId="44" fontId="1" fillId="0" borderId="0" xfId="0" applyNumberFormat="1" applyFont="1" applyBorder="1" applyAlignment="1">
      <alignment horizontal="right" wrapText="1"/>
    </xf>
    <xf numFmtId="44" fontId="1" fillId="0" borderId="11" xfId="0" applyNumberFormat="1" applyFont="1" applyFill="1" applyBorder="1" applyAlignment="1">
      <alignment vertical="center" wrapText="1"/>
    </xf>
    <xf numFmtId="44" fontId="0" fillId="34" borderId="10" xfId="69" applyNumberFormat="1" applyFont="1" applyFill="1" applyBorder="1" applyAlignment="1">
      <alignment vertical="center"/>
    </xf>
    <xf numFmtId="44" fontId="0" fillId="34" borderId="10" xfId="60" applyNumberFormat="1" applyFont="1" applyFill="1" applyBorder="1" applyAlignment="1">
      <alignment horizontal="right" vertical="center" wrapText="1"/>
      <protection/>
    </xf>
    <xf numFmtId="44" fontId="67" fillId="0" borderId="10" xfId="74" applyNumberFormat="1" applyFont="1" applyBorder="1" applyAlignment="1">
      <alignment/>
    </xf>
    <xf numFmtId="44" fontId="67" fillId="0" borderId="24" xfId="74" applyNumberFormat="1" applyFont="1" applyBorder="1" applyAlignment="1">
      <alignment/>
    </xf>
    <xf numFmtId="44" fontId="0" fillId="0" borderId="10" xfId="44" applyNumberFormat="1" applyFont="1" applyFill="1" applyBorder="1" applyAlignment="1">
      <alignment horizontal="right"/>
    </xf>
    <xf numFmtId="44" fontId="0" fillId="0" borderId="0" xfId="0" applyNumberFormat="1" applyFont="1" applyAlignment="1">
      <alignment horizontal="right" wrapText="1"/>
    </xf>
    <xf numFmtId="44" fontId="1" fillId="38" borderId="10" xfId="0" applyNumberFormat="1" applyFont="1" applyFill="1" applyBorder="1" applyAlignment="1">
      <alignment horizontal="right" wrapText="1"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Fill="1" applyAlignment="1">
      <alignment/>
    </xf>
    <xf numFmtId="44" fontId="0" fillId="0" borderId="10" xfId="0" applyNumberFormat="1" applyFont="1" applyFill="1" applyBorder="1" applyAlignment="1">
      <alignment vertical="center"/>
    </xf>
    <xf numFmtId="8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87" fontId="0" fillId="0" borderId="22" xfId="0" applyNumberFormat="1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27" xfId="0" applyNumberFormat="1" applyFont="1" applyFill="1" applyBorder="1" applyAlignment="1">
      <alignment horizontal="center" vertical="center" wrapText="1"/>
    </xf>
    <xf numFmtId="49" fontId="4" fillId="39" borderId="22" xfId="45" applyNumberFormat="1" applyFont="1" applyFill="1" applyBorder="1" applyAlignment="1" applyProtection="1">
      <alignment horizontal="center" vertical="center" wrapText="1"/>
      <protection/>
    </xf>
    <xf numFmtId="0" fontId="4" fillId="39" borderId="22" xfId="45" applyFont="1" applyFill="1" applyBorder="1" applyAlignment="1" applyProtection="1">
      <alignment horizontal="center" vertical="center" wrapText="1"/>
      <protection/>
    </xf>
    <xf numFmtId="0" fontId="4" fillId="39" borderId="22" xfId="45" applyFont="1" applyFill="1" applyBorder="1" applyAlignment="1" applyProtection="1">
      <alignment horizontal="center" vertical="center"/>
      <protection/>
    </xf>
    <xf numFmtId="182" fontId="4" fillId="0" borderId="20" xfId="55" applyNumberFormat="1" applyFont="1" applyBorder="1" applyAlignment="1">
      <alignment horizontal="center" wrapText="1"/>
      <protection/>
    </xf>
    <xf numFmtId="3" fontId="4" fillId="0" borderId="28" xfId="55" applyNumberFormat="1" applyFont="1" applyBorder="1" applyAlignment="1">
      <alignment horizont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49" fontId="4" fillId="39" borderId="15" xfId="45" applyNumberFormat="1" applyFont="1" applyFill="1" applyBorder="1" applyAlignment="1" applyProtection="1">
      <alignment horizontal="center" vertical="center" wrapText="1"/>
      <protection/>
    </xf>
    <xf numFmtId="0" fontId="4" fillId="39" borderId="15" xfId="45" applyFont="1" applyFill="1" applyBorder="1" applyAlignment="1" applyProtection="1">
      <alignment horizontal="center" vertical="center" wrapText="1"/>
      <protection/>
    </xf>
    <xf numFmtId="0" fontId="4" fillId="39" borderId="15" xfId="45" applyFont="1" applyFill="1" applyBorder="1" applyAlignment="1" applyProtection="1">
      <alignment horizontal="center" vertical="center"/>
      <protection/>
    </xf>
    <xf numFmtId="182" fontId="4" fillId="0" borderId="19" xfId="55" applyNumberFormat="1" applyFont="1" applyBorder="1" applyAlignment="1">
      <alignment horizontal="center" wrapText="1"/>
      <protection/>
    </xf>
    <xf numFmtId="0" fontId="0" fillId="0" borderId="30" xfId="55" applyFont="1" applyFill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wrapText="1"/>
      <protection/>
    </xf>
    <xf numFmtId="3" fontId="4" fillId="39" borderId="31" xfId="45" applyNumberFormat="1" applyFont="1" applyFill="1" applyBorder="1" applyAlignment="1" applyProtection="1">
      <alignment horizontal="center" vertical="center"/>
      <protection/>
    </xf>
    <xf numFmtId="3" fontId="4" fillId="0" borderId="31" xfId="45" applyNumberFormat="1" applyFont="1" applyFill="1" applyBorder="1" applyAlignment="1" applyProtection="1">
      <alignment horizontal="center" vertical="center"/>
      <protection/>
    </xf>
    <xf numFmtId="0" fontId="4" fillId="0" borderId="15" xfId="45" applyFont="1" applyFill="1" applyBorder="1" applyAlignment="1" applyProtection="1">
      <alignment horizontal="center" vertical="center"/>
      <protection/>
    </xf>
    <xf numFmtId="182" fontId="4" fillId="0" borderId="15" xfId="55" applyNumberFormat="1" applyFont="1" applyFill="1" applyBorder="1" applyAlignment="1">
      <alignment horizontal="center" wrapText="1"/>
      <protection/>
    </xf>
    <xf numFmtId="3" fontId="4" fillId="0" borderId="31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4" fillId="0" borderId="15" xfId="45" applyFont="1" applyFill="1" applyBorder="1" applyAlignment="1" applyProtection="1">
      <alignment horizontal="center" vertical="center" wrapText="1"/>
      <protection/>
    </xf>
    <xf numFmtId="3" fontId="4" fillId="0" borderId="31" xfId="45" applyNumberFormat="1" applyFont="1" applyFill="1" applyBorder="1" applyAlignment="1" applyProtection="1">
      <alignment horizontal="center" vertical="center" wrapText="1"/>
      <protection/>
    </xf>
    <xf numFmtId="184" fontId="4" fillId="0" borderId="15" xfId="45" applyNumberFormat="1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>
      <alignment horizontal="center" vertical="center"/>
      <protection/>
    </xf>
    <xf numFmtId="184" fontId="4" fillId="39" borderId="15" xfId="45" applyNumberFormat="1" applyFont="1" applyFill="1" applyBorder="1" applyAlignment="1" applyProtection="1">
      <alignment horizontal="center" vertical="center" wrapText="1"/>
      <protection/>
    </xf>
    <xf numFmtId="3" fontId="4" fillId="0" borderId="31" xfId="55" applyNumberFormat="1" applyFont="1" applyBorder="1" applyAlignment="1">
      <alignment horizontal="center"/>
      <protection/>
    </xf>
    <xf numFmtId="0" fontId="0" fillId="34" borderId="30" xfId="55" applyFont="1" applyFill="1" applyBorder="1" applyAlignment="1">
      <alignment horizontal="center" vertical="center"/>
      <protection/>
    </xf>
    <xf numFmtId="185" fontId="4" fillId="0" borderId="15" xfId="45" applyNumberFormat="1" applyFont="1" applyFill="1" applyBorder="1" applyAlignment="1" applyProtection="1">
      <alignment horizontal="center" vertical="center" wrapText="1"/>
      <protection/>
    </xf>
    <xf numFmtId="0" fontId="0" fillId="34" borderId="10" xfId="55" applyFont="1" applyFill="1" applyBorder="1" applyAlignment="1">
      <alignment horizontal="center" vertical="center" wrapText="1"/>
      <protection/>
    </xf>
    <xf numFmtId="182" fontId="4" fillId="0" borderId="0" xfId="55" applyNumberFormat="1" applyFont="1" applyFill="1" applyBorder="1" applyAlignment="1">
      <alignment horizontal="center" wrapText="1"/>
      <protection/>
    </xf>
    <xf numFmtId="0" fontId="4" fillId="39" borderId="32" xfId="45" applyFont="1" applyFill="1" applyBorder="1" applyAlignment="1" applyProtection="1">
      <alignment horizontal="center" vertical="center" wrapText="1"/>
      <protection/>
    </xf>
    <xf numFmtId="0" fontId="4" fillId="39" borderId="32" xfId="45" applyFont="1" applyFill="1" applyBorder="1" applyAlignment="1" applyProtection="1">
      <alignment horizontal="center" vertical="center"/>
      <protection/>
    </xf>
    <xf numFmtId="3" fontId="4" fillId="0" borderId="33" xfId="45" applyNumberFormat="1" applyFont="1" applyFill="1" applyBorder="1" applyAlignment="1" applyProtection="1">
      <alignment horizontal="center" vertical="center"/>
      <protection/>
    </xf>
    <xf numFmtId="0" fontId="4" fillId="39" borderId="10" xfId="45" applyFont="1" applyFill="1" applyBorder="1" applyAlignment="1" applyProtection="1">
      <alignment horizontal="center" vertical="center" wrapText="1"/>
      <protection/>
    </xf>
    <xf numFmtId="0" fontId="4" fillId="39" borderId="10" xfId="45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/>
      <protection/>
    </xf>
    <xf numFmtId="0" fontId="4" fillId="0" borderId="10" xfId="45" applyFont="1" applyFill="1" applyBorder="1" applyAlignment="1" applyProtection="1">
      <alignment horizontal="center" vertical="center"/>
      <protection/>
    </xf>
    <xf numFmtId="0" fontId="0" fillId="34" borderId="13" xfId="55" applyFont="1" applyFill="1" applyBorder="1" applyAlignment="1">
      <alignment horizontal="center" vertical="center"/>
      <protection/>
    </xf>
    <xf numFmtId="0" fontId="0" fillId="34" borderId="29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horizontal="center" vertical="center" wrapText="1"/>
    </xf>
    <xf numFmtId="44" fontId="67" fillId="0" borderId="24" xfId="0" applyNumberFormat="1" applyFont="1" applyBorder="1" applyAlignment="1">
      <alignment horizontal="right" vertical="center" wrapText="1"/>
    </xf>
    <xf numFmtId="44" fontId="67" fillId="0" borderId="34" xfId="0" applyNumberFormat="1" applyFont="1" applyFill="1" applyBorder="1" applyAlignment="1">
      <alignment horizontal="right" vertical="center" wrapText="1"/>
    </xf>
    <xf numFmtId="44" fontId="67" fillId="0" borderId="10" xfId="0" applyNumberFormat="1" applyFont="1" applyBorder="1" applyAlignment="1">
      <alignment horizontal="right" vertical="center" wrapText="1"/>
    </xf>
    <xf numFmtId="168" fontId="0" fillId="0" borderId="12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3" xfId="57" applyNumberFormat="1" applyFont="1" applyFill="1" applyBorder="1" applyAlignment="1">
      <alignment horizontal="center" vertical="center" wrapText="1"/>
      <protection/>
    </xf>
    <xf numFmtId="44" fontId="65" fillId="34" borderId="13" xfId="0" applyNumberFormat="1" applyFont="1" applyFill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4" fontId="1" fillId="34" borderId="0" xfId="0" applyNumberFormat="1" applyFont="1" applyFill="1" applyBorder="1" applyAlignment="1">
      <alignment horizontal="right"/>
    </xf>
    <xf numFmtId="0" fontId="65" fillId="34" borderId="13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4" fontId="1" fillId="35" borderId="10" xfId="69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0" fillId="0" borderId="27" xfId="71" applyFont="1" applyBorder="1" applyAlignment="1">
      <alignment horizontal="center" vertical="center" wrapText="1"/>
    </xf>
    <xf numFmtId="44" fontId="0" fillId="0" borderId="53" xfId="71" applyFont="1" applyBorder="1" applyAlignment="1">
      <alignment horizontal="center" vertical="center" wrapText="1"/>
    </xf>
    <xf numFmtId="44" fontId="0" fillId="0" borderId="22" xfId="7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3" xfId="57"/>
    <cellStyle name="Normalny 7" xfId="58"/>
    <cellStyle name="Normalny_pozostałe dane" xfId="59"/>
    <cellStyle name="Normalny_Wykaz nr 2 - za 2005 r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3" xfId="73"/>
    <cellStyle name="Walutowy 3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6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86" customWidth="1"/>
    <col min="5" max="5" width="10.421875" style="86" customWidth="1"/>
    <col min="6" max="6" width="19.28125" style="86" customWidth="1"/>
    <col min="7" max="7" width="15.7109375" style="0" customWidth="1"/>
    <col min="8" max="11" width="19.8515625" style="0" customWidth="1"/>
  </cols>
  <sheetData>
    <row r="1" spans="1:7" ht="12.75">
      <c r="A1" s="27" t="s">
        <v>913</v>
      </c>
      <c r="G1" s="104"/>
    </row>
    <row r="3" spans="1:11" ht="96">
      <c r="A3" s="107" t="s">
        <v>10</v>
      </c>
      <c r="B3" s="107" t="s">
        <v>11</v>
      </c>
      <c r="C3" s="107" t="s">
        <v>12</v>
      </c>
      <c r="D3" s="107" t="s">
        <v>13</v>
      </c>
      <c r="E3" s="107" t="s">
        <v>8</v>
      </c>
      <c r="F3" s="108" t="s">
        <v>57</v>
      </c>
      <c r="G3" s="108" t="s">
        <v>14</v>
      </c>
      <c r="H3" s="108" t="s">
        <v>916</v>
      </c>
      <c r="I3" s="108" t="s">
        <v>915</v>
      </c>
      <c r="J3" s="108" t="s">
        <v>917</v>
      </c>
      <c r="K3" s="108" t="s">
        <v>918</v>
      </c>
    </row>
    <row r="4" spans="1:11" ht="55.5" customHeight="1">
      <c r="A4" s="55">
        <v>1</v>
      </c>
      <c r="B4" s="1" t="s">
        <v>222</v>
      </c>
      <c r="C4" s="59" t="s">
        <v>90</v>
      </c>
      <c r="D4" s="71" t="s">
        <v>91</v>
      </c>
      <c r="E4" s="338" t="s">
        <v>92</v>
      </c>
      <c r="F4" s="144" t="s">
        <v>93</v>
      </c>
      <c r="G4" s="59" t="s">
        <v>94</v>
      </c>
      <c r="H4" s="58" t="s">
        <v>95</v>
      </c>
      <c r="I4" s="58" t="s">
        <v>95</v>
      </c>
      <c r="J4" s="58" t="s">
        <v>95</v>
      </c>
      <c r="K4" s="328" t="s">
        <v>95</v>
      </c>
    </row>
    <row r="5" spans="1:11" s="11" customFormat="1" ht="25.5" customHeight="1">
      <c r="A5" s="59">
        <v>2</v>
      </c>
      <c r="B5" s="1" t="s">
        <v>228</v>
      </c>
      <c r="C5" s="59" t="s">
        <v>229</v>
      </c>
      <c r="D5" s="71" t="s">
        <v>230</v>
      </c>
      <c r="E5" s="144" t="s">
        <v>231</v>
      </c>
      <c r="F5" s="144" t="s">
        <v>232</v>
      </c>
      <c r="G5" s="59" t="s">
        <v>233</v>
      </c>
      <c r="H5" s="58" t="s">
        <v>95</v>
      </c>
      <c r="I5" s="58" t="s">
        <v>95</v>
      </c>
      <c r="J5" s="58" t="s">
        <v>95</v>
      </c>
      <c r="K5" s="58" t="s">
        <v>95</v>
      </c>
    </row>
    <row r="6" spans="1:11" s="11" customFormat="1" ht="45.75" customHeight="1">
      <c r="A6" s="55">
        <v>3</v>
      </c>
      <c r="B6" s="1" t="s">
        <v>266</v>
      </c>
      <c r="C6" s="2" t="s">
        <v>262</v>
      </c>
      <c r="D6" s="59" t="s">
        <v>263</v>
      </c>
      <c r="E6" s="2" t="s">
        <v>264</v>
      </c>
      <c r="F6" s="2" t="s">
        <v>265</v>
      </c>
      <c r="G6" s="59">
        <v>86</v>
      </c>
      <c r="H6" s="58" t="s">
        <v>95</v>
      </c>
      <c r="I6" s="58" t="s">
        <v>95</v>
      </c>
      <c r="J6" s="58" t="s">
        <v>95</v>
      </c>
      <c r="K6" s="58" t="s">
        <v>95</v>
      </c>
    </row>
    <row r="7" spans="1:11" s="11" customFormat="1" ht="25.5" customHeight="1">
      <c r="A7" s="59">
        <v>4</v>
      </c>
      <c r="B7" s="1" t="s">
        <v>843</v>
      </c>
      <c r="C7" s="59" t="s">
        <v>841</v>
      </c>
      <c r="D7" s="72" t="s">
        <v>842</v>
      </c>
      <c r="E7" s="2" t="s">
        <v>264</v>
      </c>
      <c r="F7" s="2" t="s">
        <v>265</v>
      </c>
      <c r="G7" s="59">
        <v>28</v>
      </c>
      <c r="H7" s="58" t="s">
        <v>95</v>
      </c>
      <c r="I7" s="58" t="s">
        <v>95</v>
      </c>
      <c r="J7" s="58" t="s">
        <v>95</v>
      </c>
      <c r="K7" s="58" t="s">
        <v>95</v>
      </c>
    </row>
    <row r="8" spans="1:11" s="11" customFormat="1" ht="25.5" customHeight="1">
      <c r="A8" s="55">
        <v>5</v>
      </c>
      <c r="B8" s="1" t="s">
        <v>880</v>
      </c>
      <c r="C8" s="59">
        <v>5291021362</v>
      </c>
      <c r="D8" s="73" t="s">
        <v>881</v>
      </c>
      <c r="E8" s="2" t="s">
        <v>264</v>
      </c>
      <c r="F8" s="74" t="s">
        <v>882</v>
      </c>
      <c r="G8" s="59">
        <v>41</v>
      </c>
      <c r="H8" s="58" t="s">
        <v>95</v>
      </c>
      <c r="I8" s="58" t="s">
        <v>95</v>
      </c>
      <c r="J8" s="58" t="s">
        <v>95</v>
      </c>
      <c r="K8" s="58" t="s">
        <v>95</v>
      </c>
    </row>
    <row r="9" spans="1:11" s="11" customFormat="1" ht="25.5" customHeight="1">
      <c r="A9" s="59">
        <v>6</v>
      </c>
      <c r="B9" s="1" t="s">
        <v>779</v>
      </c>
      <c r="C9" s="59" t="s">
        <v>867</v>
      </c>
      <c r="D9" s="73" t="s">
        <v>866</v>
      </c>
      <c r="E9" s="74" t="s">
        <v>264</v>
      </c>
      <c r="F9" s="74" t="s">
        <v>868</v>
      </c>
      <c r="G9" s="59">
        <v>77</v>
      </c>
      <c r="H9" s="16" t="s">
        <v>95</v>
      </c>
      <c r="I9" s="16" t="s">
        <v>95</v>
      </c>
      <c r="J9" s="16" t="s">
        <v>95</v>
      </c>
      <c r="K9" s="16" t="s">
        <v>95</v>
      </c>
    </row>
    <row r="10" spans="1:11" s="11" customFormat="1" ht="36.75" customHeight="1">
      <c r="A10" s="55">
        <v>7</v>
      </c>
      <c r="B10" s="1" t="s">
        <v>351</v>
      </c>
      <c r="C10" s="59" t="s">
        <v>354</v>
      </c>
      <c r="D10" s="73" t="s">
        <v>355</v>
      </c>
      <c r="E10" s="74" t="s">
        <v>356</v>
      </c>
      <c r="F10" s="74" t="s">
        <v>357</v>
      </c>
      <c r="G10" s="59"/>
      <c r="H10" s="16" t="s">
        <v>95</v>
      </c>
      <c r="I10" s="16" t="s">
        <v>95</v>
      </c>
      <c r="J10" s="16" t="s">
        <v>95</v>
      </c>
      <c r="K10" s="16" t="s">
        <v>95</v>
      </c>
    </row>
    <row r="11" spans="1:11" s="6" customFormat="1" ht="25.5" customHeight="1">
      <c r="A11" s="59">
        <v>8</v>
      </c>
      <c r="B11" s="1" t="s">
        <v>375</v>
      </c>
      <c r="C11" s="59" t="s">
        <v>376</v>
      </c>
      <c r="D11" s="73" t="s">
        <v>377</v>
      </c>
      <c r="E11" s="72" t="s">
        <v>378</v>
      </c>
      <c r="F11" s="74" t="s">
        <v>379</v>
      </c>
      <c r="G11" s="59">
        <v>34</v>
      </c>
      <c r="H11" s="59" t="s">
        <v>95</v>
      </c>
      <c r="I11" s="59" t="s">
        <v>95</v>
      </c>
      <c r="J11" s="59" t="s">
        <v>95</v>
      </c>
      <c r="K11" s="59" t="s">
        <v>95</v>
      </c>
    </row>
    <row r="12" spans="1:11" ht="53.25" customHeight="1">
      <c r="A12" s="55">
        <v>9</v>
      </c>
      <c r="B12" s="1" t="s">
        <v>584</v>
      </c>
      <c r="C12" s="58" t="s">
        <v>582</v>
      </c>
      <c r="D12" s="339" t="s">
        <v>583</v>
      </c>
      <c r="E12" s="58"/>
      <c r="F12" s="340" t="s">
        <v>919</v>
      </c>
      <c r="G12" s="58">
        <v>25</v>
      </c>
      <c r="H12" s="59" t="s">
        <v>95</v>
      </c>
      <c r="I12" s="59" t="s">
        <v>95</v>
      </c>
      <c r="J12" s="59" t="s">
        <v>95</v>
      </c>
      <c r="K12" s="59" t="s">
        <v>95</v>
      </c>
    </row>
    <row r="13" spans="1:11" s="6" customFormat="1" ht="25.5" customHeight="1">
      <c r="A13" s="59">
        <v>10</v>
      </c>
      <c r="B13" s="1" t="s">
        <v>618</v>
      </c>
      <c r="C13" s="16" t="s">
        <v>585</v>
      </c>
      <c r="D13" s="75" t="s">
        <v>586</v>
      </c>
      <c r="E13" s="16" t="s">
        <v>587</v>
      </c>
      <c r="F13" s="16" t="s">
        <v>588</v>
      </c>
      <c r="G13" s="16">
        <v>28</v>
      </c>
      <c r="H13" s="59" t="s">
        <v>95</v>
      </c>
      <c r="I13" s="59" t="s">
        <v>95</v>
      </c>
      <c r="J13" s="59" t="s">
        <v>95</v>
      </c>
      <c r="K13" s="59" t="s">
        <v>95</v>
      </c>
    </row>
    <row r="14" spans="1:11" s="6" customFormat="1" ht="25.5" customHeight="1">
      <c r="A14" s="55">
        <v>11</v>
      </c>
      <c r="B14" s="1" t="s">
        <v>620</v>
      </c>
      <c r="C14" s="16">
        <v>5291555282</v>
      </c>
      <c r="D14" s="76" t="s">
        <v>621</v>
      </c>
      <c r="E14" s="16" t="s">
        <v>622</v>
      </c>
      <c r="F14" s="172" t="s">
        <v>623</v>
      </c>
      <c r="G14" s="16" t="s">
        <v>624</v>
      </c>
      <c r="H14" s="59" t="s">
        <v>95</v>
      </c>
      <c r="I14" s="59" t="s">
        <v>95</v>
      </c>
      <c r="J14" s="59" t="s">
        <v>95</v>
      </c>
      <c r="K14" s="59" t="s">
        <v>95</v>
      </c>
    </row>
    <row r="15" spans="1:11" ht="38.25">
      <c r="A15" s="59">
        <v>12</v>
      </c>
      <c r="B15" s="1" t="s">
        <v>681</v>
      </c>
      <c r="C15" s="59" t="s">
        <v>676</v>
      </c>
      <c r="D15" s="58" t="s">
        <v>677</v>
      </c>
      <c r="E15" s="58" t="s">
        <v>678</v>
      </c>
      <c r="F15" s="340" t="s">
        <v>679</v>
      </c>
      <c r="G15" s="58" t="s">
        <v>680</v>
      </c>
      <c r="H15" s="59" t="s">
        <v>95</v>
      </c>
      <c r="I15" s="59" t="s">
        <v>95</v>
      </c>
      <c r="J15" s="59" t="s">
        <v>95</v>
      </c>
      <c r="K15" s="59" t="s">
        <v>95</v>
      </c>
    </row>
    <row r="16" spans="1:11" ht="63.75">
      <c r="A16" s="55">
        <v>13</v>
      </c>
      <c r="B16" s="1" t="s">
        <v>728</v>
      </c>
      <c r="C16" s="328" t="s">
        <v>730</v>
      </c>
      <c r="D16" s="58" t="s">
        <v>731</v>
      </c>
      <c r="E16" s="328" t="s">
        <v>729</v>
      </c>
      <c r="F16" s="62" t="s">
        <v>732</v>
      </c>
      <c r="G16" s="16">
        <v>12</v>
      </c>
      <c r="H16" s="59" t="s">
        <v>95</v>
      </c>
      <c r="I16" s="59" t="s">
        <v>95</v>
      </c>
      <c r="J16" s="59" t="s">
        <v>95</v>
      </c>
      <c r="K16" s="59" t="s">
        <v>95</v>
      </c>
    </row>
    <row r="17" spans="1:11" ht="76.5">
      <c r="A17" s="59">
        <v>14</v>
      </c>
      <c r="B17" s="1" t="s">
        <v>746</v>
      </c>
      <c r="C17" s="58">
        <v>5291814453</v>
      </c>
      <c r="D17" s="58" t="s">
        <v>747</v>
      </c>
      <c r="E17" s="58" t="s">
        <v>748</v>
      </c>
      <c r="F17" s="340" t="s">
        <v>749</v>
      </c>
      <c r="G17" s="16">
        <v>7</v>
      </c>
      <c r="H17" s="59" t="s">
        <v>95</v>
      </c>
      <c r="I17" s="59" t="s">
        <v>95</v>
      </c>
      <c r="J17" s="59" t="s">
        <v>95</v>
      </c>
      <c r="K17" s="59" t="s">
        <v>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2"/>
  <sheetViews>
    <sheetView view="pageBreakPreview" zoomScale="60" workbookViewId="0" topLeftCell="A37">
      <selection activeCell="I66" sqref="H60:I66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21.57421875" style="12" customWidth="1"/>
    <col min="4" max="4" width="14.00390625" style="44" customWidth="1"/>
    <col min="5" max="5" width="14.421875" style="44" customWidth="1"/>
    <col min="6" max="6" width="13.00390625" style="45" customWidth="1"/>
    <col min="7" max="7" width="13.8515625" style="10" customWidth="1"/>
    <col min="8" max="9" width="17.00390625" style="198" customWidth="1"/>
    <col min="10" max="10" width="39.57421875" style="10" customWidth="1"/>
    <col min="11" max="11" width="88.28125" style="10" customWidth="1"/>
    <col min="12" max="12" width="32.140625" style="10" customWidth="1"/>
    <col min="13" max="13" width="23.57421875" style="10" customWidth="1"/>
    <col min="14" max="14" width="26.00390625" style="10" customWidth="1"/>
    <col min="15" max="15" width="15.140625" style="10" customWidth="1"/>
    <col min="16" max="16" width="46.00390625" style="10" customWidth="1"/>
    <col min="17" max="18" width="11.00390625" style="10" customWidth="1"/>
    <col min="19" max="19" width="11.57421875" style="0" customWidth="1"/>
    <col min="20" max="22" width="11.00390625" style="0" customWidth="1"/>
    <col min="23" max="26" width="11.28125" style="0" customWidth="1"/>
  </cols>
  <sheetData>
    <row r="2" spans="4:6" ht="12.75">
      <c r="D2" s="105"/>
      <c r="E2" s="105"/>
      <c r="F2" s="12"/>
    </row>
    <row r="3" spans="1:7" ht="13.5" customHeight="1" thickBot="1">
      <c r="A3" s="197" t="s">
        <v>778</v>
      </c>
      <c r="G3" s="46"/>
    </row>
    <row r="4" spans="1:26" ht="62.25" customHeight="1">
      <c r="A4" s="349" t="s">
        <v>58</v>
      </c>
      <c r="B4" s="349" t="s">
        <v>59</v>
      </c>
      <c r="C4" s="349" t="s">
        <v>60</v>
      </c>
      <c r="D4" s="349" t="s">
        <v>61</v>
      </c>
      <c r="E4" s="350" t="s">
        <v>96</v>
      </c>
      <c r="F4" s="349" t="s">
        <v>62</v>
      </c>
      <c r="G4" s="349" t="s">
        <v>63</v>
      </c>
      <c r="H4" s="349" t="s">
        <v>922</v>
      </c>
      <c r="I4" s="349" t="s">
        <v>923</v>
      </c>
      <c r="J4" s="349" t="s">
        <v>16</v>
      </c>
      <c r="K4" s="349" t="s">
        <v>15</v>
      </c>
      <c r="L4" s="356" t="s">
        <v>64</v>
      </c>
      <c r="M4" s="356"/>
      <c r="N4" s="356"/>
      <c r="O4" s="350" t="s">
        <v>97</v>
      </c>
      <c r="P4" s="350" t="s">
        <v>924</v>
      </c>
      <c r="Q4" s="349" t="s">
        <v>78</v>
      </c>
      <c r="R4" s="349"/>
      <c r="S4" s="349"/>
      <c r="T4" s="349"/>
      <c r="U4" s="349"/>
      <c r="V4" s="349"/>
      <c r="W4" s="354" t="s">
        <v>65</v>
      </c>
      <c r="X4" s="354" t="s">
        <v>66</v>
      </c>
      <c r="Y4" s="354" t="s">
        <v>67</v>
      </c>
      <c r="Z4" s="354" t="s">
        <v>68</v>
      </c>
    </row>
    <row r="5" spans="1:26" ht="62.25" customHeight="1" thickBot="1">
      <c r="A5" s="349"/>
      <c r="B5" s="349"/>
      <c r="C5" s="349"/>
      <c r="D5" s="349"/>
      <c r="E5" s="351"/>
      <c r="F5" s="349"/>
      <c r="G5" s="349"/>
      <c r="H5" s="349"/>
      <c r="I5" s="349"/>
      <c r="J5" s="349"/>
      <c r="K5" s="349"/>
      <c r="L5" s="110" t="s">
        <v>69</v>
      </c>
      <c r="M5" s="110" t="s">
        <v>70</v>
      </c>
      <c r="N5" s="110" t="s">
        <v>71</v>
      </c>
      <c r="O5" s="351"/>
      <c r="P5" s="351"/>
      <c r="Q5" s="3" t="s">
        <v>72</v>
      </c>
      <c r="R5" s="3" t="s">
        <v>73</v>
      </c>
      <c r="S5" s="3" t="s">
        <v>74</v>
      </c>
      <c r="T5" s="3" t="s">
        <v>75</v>
      </c>
      <c r="U5" s="3" t="s">
        <v>76</v>
      </c>
      <c r="V5" s="3" t="s">
        <v>77</v>
      </c>
      <c r="W5" s="354"/>
      <c r="X5" s="354"/>
      <c r="Y5" s="354"/>
      <c r="Z5" s="354"/>
    </row>
    <row r="6" spans="1:26" ht="13.5" customHeight="1">
      <c r="A6" s="355" t="s">
        <v>221</v>
      </c>
      <c r="B6" s="355"/>
      <c r="C6" s="355"/>
      <c r="D6" s="355"/>
      <c r="E6" s="355"/>
      <c r="F6" s="355"/>
      <c r="G6" s="88"/>
      <c r="H6" s="199"/>
      <c r="I6" s="199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112"/>
      <c r="U6" s="112"/>
      <c r="V6" s="112"/>
      <c r="W6" s="112"/>
      <c r="X6" s="112"/>
      <c r="Y6" s="112"/>
      <c r="Z6" s="112"/>
    </row>
    <row r="7" spans="1:26" s="14" customFormat="1" ht="12.75" customHeight="1">
      <c r="A7" s="1">
        <v>1</v>
      </c>
      <c r="B7" s="126" t="s">
        <v>98</v>
      </c>
      <c r="C7" s="127" t="s">
        <v>99</v>
      </c>
      <c r="D7" s="127" t="s">
        <v>100</v>
      </c>
      <c r="E7" s="127" t="s">
        <v>95</v>
      </c>
      <c r="F7" s="127" t="s">
        <v>95</v>
      </c>
      <c r="G7" s="127">
        <v>1926</v>
      </c>
      <c r="H7" s="200">
        <v>672000</v>
      </c>
      <c r="I7" s="341" t="s">
        <v>921</v>
      </c>
      <c r="J7" s="126" t="s">
        <v>102</v>
      </c>
      <c r="K7" s="128" t="s">
        <v>101</v>
      </c>
      <c r="L7" s="129" t="s">
        <v>103</v>
      </c>
      <c r="M7" s="127" t="s">
        <v>104</v>
      </c>
      <c r="N7" s="127" t="s">
        <v>105</v>
      </c>
      <c r="O7" s="127" t="s">
        <v>106</v>
      </c>
      <c r="P7" s="346" t="s">
        <v>107</v>
      </c>
      <c r="Q7" s="130" t="s">
        <v>108</v>
      </c>
      <c r="R7" s="130" t="s">
        <v>109</v>
      </c>
      <c r="S7" s="130" t="s">
        <v>109</v>
      </c>
      <c r="T7" s="130" t="s">
        <v>109</v>
      </c>
      <c r="U7" s="130" t="s">
        <v>109</v>
      </c>
      <c r="V7" s="130" t="s">
        <v>109</v>
      </c>
      <c r="W7" s="131">
        <v>237.3</v>
      </c>
      <c r="X7" s="132">
        <v>2</v>
      </c>
      <c r="Y7" s="133" t="s">
        <v>110</v>
      </c>
      <c r="Z7" s="133" t="s">
        <v>95</v>
      </c>
    </row>
    <row r="8" spans="1:26" s="14" customFormat="1" ht="25.5">
      <c r="A8" s="1">
        <v>2</v>
      </c>
      <c r="B8" s="126" t="s">
        <v>98</v>
      </c>
      <c r="C8" s="127" t="s">
        <v>99</v>
      </c>
      <c r="D8" s="127" t="s">
        <v>100</v>
      </c>
      <c r="E8" s="127" t="s">
        <v>95</v>
      </c>
      <c r="F8" s="127" t="s">
        <v>95</v>
      </c>
      <c r="G8" s="134">
        <v>1926</v>
      </c>
      <c r="H8" s="200">
        <v>1359000</v>
      </c>
      <c r="I8" s="341" t="s">
        <v>921</v>
      </c>
      <c r="J8" s="126" t="s">
        <v>112</v>
      </c>
      <c r="K8" s="128" t="s">
        <v>111</v>
      </c>
      <c r="L8" s="129" t="s">
        <v>103</v>
      </c>
      <c r="M8" s="134" t="s">
        <v>104</v>
      </c>
      <c r="N8" s="127" t="s">
        <v>105</v>
      </c>
      <c r="O8" s="127" t="s">
        <v>113</v>
      </c>
      <c r="P8" s="347" t="s">
        <v>114</v>
      </c>
      <c r="Q8" s="135" t="s">
        <v>115</v>
      </c>
      <c r="R8" s="135" t="s">
        <v>109</v>
      </c>
      <c r="S8" s="135" t="s">
        <v>109</v>
      </c>
      <c r="T8" s="135" t="s">
        <v>109</v>
      </c>
      <c r="U8" s="135" t="s">
        <v>116</v>
      </c>
      <c r="V8" s="135" t="s">
        <v>117</v>
      </c>
      <c r="W8" s="136">
        <v>479.6</v>
      </c>
      <c r="X8" s="137" t="s">
        <v>118</v>
      </c>
      <c r="Y8" s="137" t="s">
        <v>95</v>
      </c>
      <c r="Z8" s="137" t="s">
        <v>95</v>
      </c>
    </row>
    <row r="9" spans="1:26" s="14" customFormat="1" ht="12.75" customHeight="1">
      <c r="A9" s="1">
        <v>3</v>
      </c>
      <c r="B9" s="126" t="s">
        <v>119</v>
      </c>
      <c r="C9" s="127" t="s">
        <v>120</v>
      </c>
      <c r="D9" s="127" t="s">
        <v>100</v>
      </c>
      <c r="E9" s="127" t="s">
        <v>95</v>
      </c>
      <c r="F9" s="127" t="s">
        <v>95</v>
      </c>
      <c r="G9" s="134" t="s">
        <v>121</v>
      </c>
      <c r="H9" s="201">
        <v>3951538.64</v>
      </c>
      <c r="I9" s="342" t="s">
        <v>920</v>
      </c>
      <c r="J9" s="126" t="s">
        <v>123</v>
      </c>
      <c r="K9" s="128" t="s">
        <v>122</v>
      </c>
      <c r="L9" s="129" t="s">
        <v>124</v>
      </c>
      <c r="M9" s="134" t="s">
        <v>125</v>
      </c>
      <c r="N9" s="127" t="s">
        <v>126</v>
      </c>
      <c r="O9" s="134" t="s">
        <v>127</v>
      </c>
      <c r="P9" s="347" t="s">
        <v>128</v>
      </c>
      <c r="Q9" s="135" t="s">
        <v>108</v>
      </c>
      <c r="R9" s="135" t="s">
        <v>109</v>
      </c>
      <c r="S9" s="135" t="s">
        <v>109</v>
      </c>
      <c r="T9" s="135" t="s">
        <v>109</v>
      </c>
      <c r="U9" s="135" t="s">
        <v>116</v>
      </c>
      <c r="V9" s="135" t="s">
        <v>109</v>
      </c>
      <c r="W9" s="136">
        <v>1157.4</v>
      </c>
      <c r="X9" s="137">
        <v>2</v>
      </c>
      <c r="Y9" s="137" t="s">
        <v>95</v>
      </c>
      <c r="Z9" s="137" t="s">
        <v>100</v>
      </c>
    </row>
    <row r="10" spans="1:26" s="14" customFormat="1" ht="25.5">
      <c r="A10" s="1">
        <v>4</v>
      </c>
      <c r="B10" s="126" t="s">
        <v>98</v>
      </c>
      <c r="C10" s="127" t="s">
        <v>99</v>
      </c>
      <c r="D10" s="127" t="s">
        <v>100</v>
      </c>
      <c r="E10" s="127" t="s">
        <v>95</v>
      </c>
      <c r="F10" s="127" t="s">
        <v>95</v>
      </c>
      <c r="G10" s="134">
        <v>1991</v>
      </c>
      <c r="H10" s="201">
        <v>6708000</v>
      </c>
      <c r="I10" s="341" t="s">
        <v>932</v>
      </c>
      <c r="J10" s="126" t="s">
        <v>130</v>
      </c>
      <c r="K10" s="138" t="s">
        <v>129</v>
      </c>
      <c r="L10" s="134" t="s">
        <v>131</v>
      </c>
      <c r="M10" s="134" t="s">
        <v>125</v>
      </c>
      <c r="N10" s="134" t="s">
        <v>132</v>
      </c>
      <c r="O10" s="134" t="s">
        <v>133</v>
      </c>
      <c r="P10" s="347" t="s">
        <v>925</v>
      </c>
      <c r="Q10" s="135" t="s">
        <v>117</v>
      </c>
      <c r="R10" s="135" t="s">
        <v>109</v>
      </c>
      <c r="S10" s="135" t="s">
        <v>109</v>
      </c>
      <c r="T10" s="135" t="s">
        <v>109</v>
      </c>
      <c r="U10" s="135" t="s">
        <v>109</v>
      </c>
      <c r="V10" s="135" t="s">
        <v>109</v>
      </c>
      <c r="W10" s="136">
        <v>2958.9</v>
      </c>
      <c r="X10" s="139">
        <v>4</v>
      </c>
      <c r="Y10" s="137" t="s">
        <v>100</v>
      </c>
      <c r="Z10" s="137" t="s">
        <v>100</v>
      </c>
    </row>
    <row r="11" spans="1:26" s="14" customFormat="1" ht="12.75" customHeight="1">
      <c r="A11" s="1">
        <v>5</v>
      </c>
      <c r="B11" s="138" t="s">
        <v>134</v>
      </c>
      <c r="C11" s="134" t="s">
        <v>135</v>
      </c>
      <c r="D11" s="134" t="s">
        <v>100</v>
      </c>
      <c r="E11" s="134" t="s">
        <v>95</v>
      </c>
      <c r="F11" s="134" t="s">
        <v>95</v>
      </c>
      <c r="G11" s="134">
        <v>1991</v>
      </c>
      <c r="H11" s="201">
        <v>148000</v>
      </c>
      <c r="I11" s="341" t="s">
        <v>921</v>
      </c>
      <c r="J11" s="126" t="s">
        <v>137</v>
      </c>
      <c r="K11" s="138" t="s">
        <v>136</v>
      </c>
      <c r="L11" s="134" t="s">
        <v>138</v>
      </c>
      <c r="M11" s="134" t="s">
        <v>125</v>
      </c>
      <c r="N11" s="134" t="s">
        <v>132</v>
      </c>
      <c r="O11" s="134" t="s">
        <v>139</v>
      </c>
      <c r="P11" s="347" t="s">
        <v>116</v>
      </c>
      <c r="Q11" s="135" t="s">
        <v>140</v>
      </c>
      <c r="R11" s="135" t="s">
        <v>109</v>
      </c>
      <c r="S11" s="135" t="s">
        <v>109</v>
      </c>
      <c r="T11" s="135" t="s">
        <v>109</v>
      </c>
      <c r="U11" s="135" t="s">
        <v>109</v>
      </c>
      <c r="V11" s="135" t="s">
        <v>109</v>
      </c>
      <c r="W11" s="136">
        <v>59.66</v>
      </c>
      <c r="X11" s="139" t="s">
        <v>140</v>
      </c>
      <c r="Y11" s="134" t="s">
        <v>141</v>
      </c>
      <c r="Z11" s="137" t="s">
        <v>95</v>
      </c>
    </row>
    <row r="12" spans="1:26" s="14" customFormat="1" ht="51">
      <c r="A12" s="1">
        <v>6</v>
      </c>
      <c r="B12" s="126" t="s">
        <v>142</v>
      </c>
      <c r="C12" s="134" t="s">
        <v>143</v>
      </c>
      <c r="D12" s="127" t="s">
        <v>100</v>
      </c>
      <c r="E12" s="127" t="s">
        <v>95</v>
      </c>
      <c r="F12" s="127" t="s">
        <v>95</v>
      </c>
      <c r="G12" s="134">
        <v>1984</v>
      </c>
      <c r="H12" s="201">
        <v>2450400</v>
      </c>
      <c r="I12" s="341" t="s">
        <v>932</v>
      </c>
      <c r="J12" s="138" t="s">
        <v>145</v>
      </c>
      <c r="K12" s="138" t="s">
        <v>144</v>
      </c>
      <c r="L12" s="134" t="s">
        <v>138</v>
      </c>
      <c r="M12" s="134" t="s">
        <v>125</v>
      </c>
      <c r="N12" s="134" t="s">
        <v>146</v>
      </c>
      <c r="O12" s="134" t="s">
        <v>147</v>
      </c>
      <c r="P12" s="347" t="s">
        <v>148</v>
      </c>
      <c r="Q12" s="135" t="s">
        <v>149</v>
      </c>
      <c r="R12" s="135" t="s">
        <v>109</v>
      </c>
      <c r="S12" s="135" t="s">
        <v>109</v>
      </c>
      <c r="T12" s="135" t="s">
        <v>109</v>
      </c>
      <c r="U12" s="135" t="s">
        <v>109</v>
      </c>
      <c r="V12" s="135" t="s">
        <v>109</v>
      </c>
      <c r="W12" s="136">
        <v>1113.1</v>
      </c>
      <c r="X12" s="139">
        <v>2</v>
      </c>
      <c r="Y12" s="137" t="s">
        <v>100</v>
      </c>
      <c r="Z12" s="137" t="s">
        <v>100</v>
      </c>
    </row>
    <row r="13" spans="1:26" s="6" customFormat="1" ht="12.75">
      <c r="A13" s="349" t="s">
        <v>0</v>
      </c>
      <c r="B13" s="349" t="s">
        <v>0</v>
      </c>
      <c r="C13" s="349"/>
      <c r="D13" s="50"/>
      <c r="E13" s="50"/>
      <c r="F13" s="51"/>
      <c r="G13" s="1"/>
      <c r="H13" s="212">
        <f>SUM(H7:H12)</f>
        <v>15288938.64</v>
      </c>
      <c r="I13" s="212"/>
      <c r="J13" s="30"/>
      <c r="K13" s="30"/>
      <c r="L13" s="30"/>
      <c r="M13" s="30"/>
      <c r="N13" s="30"/>
      <c r="O13" s="30"/>
      <c r="P13" s="30"/>
      <c r="Q13" s="30"/>
      <c r="R13" s="30"/>
      <c r="S13" s="106"/>
      <c r="T13" s="106"/>
      <c r="U13" s="106"/>
      <c r="V13" s="106"/>
      <c r="W13" s="106"/>
      <c r="X13" s="106"/>
      <c r="Y13" s="106"/>
      <c r="Z13" s="106"/>
    </row>
    <row r="14" spans="1:26" ht="12.75" customHeight="1">
      <c r="A14" s="355" t="s">
        <v>234</v>
      </c>
      <c r="B14" s="355"/>
      <c r="C14" s="355"/>
      <c r="D14" s="355"/>
      <c r="E14" s="355"/>
      <c r="F14" s="355"/>
      <c r="G14" s="355"/>
      <c r="H14" s="202"/>
      <c r="I14" s="202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2"/>
      <c r="U14" s="112"/>
      <c r="V14" s="112"/>
      <c r="W14" s="112"/>
      <c r="X14" s="112"/>
      <c r="Y14" s="112"/>
      <c r="Z14" s="112"/>
    </row>
    <row r="15" spans="1:26" s="14" customFormat="1" ht="81" customHeight="1">
      <c r="A15" s="1">
        <v>1</v>
      </c>
      <c r="B15" s="141" t="s">
        <v>235</v>
      </c>
      <c r="C15" s="141" t="s">
        <v>232</v>
      </c>
      <c r="D15" s="141" t="s">
        <v>236</v>
      </c>
      <c r="E15" s="141" t="s">
        <v>237</v>
      </c>
      <c r="F15" s="141" t="s">
        <v>237</v>
      </c>
      <c r="G15" s="141" t="s">
        <v>245</v>
      </c>
      <c r="H15" s="203">
        <v>7899000</v>
      </c>
      <c r="I15" s="341" t="s">
        <v>921</v>
      </c>
      <c r="J15" s="141" t="s">
        <v>238</v>
      </c>
      <c r="K15" s="145" t="s">
        <v>261</v>
      </c>
      <c r="L15" s="141" t="s">
        <v>239</v>
      </c>
      <c r="M15" s="141" t="s">
        <v>240</v>
      </c>
      <c r="N15" s="141" t="s">
        <v>104</v>
      </c>
      <c r="O15" s="141" t="s">
        <v>241</v>
      </c>
      <c r="P15" s="141" t="s">
        <v>926</v>
      </c>
      <c r="Q15" s="141" t="s">
        <v>242</v>
      </c>
      <c r="R15" s="141" t="s">
        <v>108</v>
      </c>
      <c r="S15" s="141" t="s">
        <v>109</v>
      </c>
      <c r="T15" s="141" t="s">
        <v>109</v>
      </c>
      <c r="U15" s="141" t="s">
        <v>109</v>
      </c>
      <c r="V15" s="141" t="s">
        <v>109</v>
      </c>
      <c r="W15" s="146" t="s">
        <v>243</v>
      </c>
      <c r="X15" s="146">
        <v>4</v>
      </c>
      <c r="Y15" s="146" t="s">
        <v>244</v>
      </c>
      <c r="Z15" s="146" t="s">
        <v>237</v>
      </c>
    </row>
    <row r="16" spans="1:26" s="6" customFormat="1" ht="12.75" customHeight="1">
      <c r="A16" s="349" t="s">
        <v>0</v>
      </c>
      <c r="B16" s="349" t="s">
        <v>0</v>
      </c>
      <c r="C16" s="349"/>
      <c r="D16" s="50"/>
      <c r="E16" s="50"/>
      <c r="F16" s="51"/>
      <c r="G16" s="1"/>
      <c r="H16" s="212">
        <f>SUM(H15)</f>
        <v>7899000</v>
      </c>
      <c r="I16" s="212"/>
      <c r="J16" s="30"/>
      <c r="K16" s="30"/>
      <c r="L16" s="30"/>
      <c r="M16" s="30"/>
      <c r="N16" s="30"/>
      <c r="O16" s="30"/>
      <c r="P16" s="30"/>
      <c r="Q16" s="30"/>
      <c r="R16" s="30"/>
      <c r="S16" s="106"/>
      <c r="T16" s="106"/>
      <c r="U16" s="106"/>
      <c r="V16" s="106"/>
      <c r="W16" s="106"/>
      <c r="X16" s="106"/>
      <c r="Y16" s="106"/>
      <c r="Z16" s="106"/>
    </row>
    <row r="17" spans="1:26" ht="12.75" customHeight="1">
      <c r="A17" s="355" t="s">
        <v>267</v>
      </c>
      <c r="B17" s="355"/>
      <c r="C17" s="355"/>
      <c r="D17" s="355"/>
      <c r="E17" s="355"/>
      <c r="F17" s="355"/>
      <c r="G17" s="355"/>
      <c r="H17" s="202"/>
      <c r="I17" s="202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2"/>
      <c r="U17" s="112"/>
      <c r="V17" s="112"/>
      <c r="W17" s="112"/>
      <c r="X17" s="112"/>
      <c r="Y17" s="112"/>
      <c r="Z17" s="112"/>
    </row>
    <row r="18" spans="1:26" s="6" customFormat="1" ht="46.5" customHeight="1">
      <c r="A18" s="2">
        <v>1</v>
      </c>
      <c r="B18" s="23" t="s">
        <v>268</v>
      </c>
      <c r="C18" s="22" t="s">
        <v>269</v>
      </c>
      <c r="D18" s="47" t="s">
        <v>270</v>
      </c>
      <c r="E18" s="47" t="s">
        <v>271</v>
      </c>
      <c r="F18" s="48" t="s">
        <v>271</v>
      </c>
      <c r="G18" s="23">
        <v>1966</v>
      </c>
      <c r="H18" s="240">
        <v>3883000</v>
      </c>
      <c r="I18" s="341" t="s">
        <v>921</v>
      </c>
      <c r="J18" s="30" t="s">
        <v>273</v>
      </c>
      <c r="K18" s="30" t="s">
        <v>272</v>
      </c>
      <c r="L18" s="30" t="s">
        <v>274</v>
      </c>
      <c r="M18" s="30" t="s">
        <v>275</v>
      </c>
      <c r="N18" s="30" t="s">
        <v>276</v>
      </c>
      <c r="O18" s="56" t="s">
        <v>277</v>
      </c>
      <c r="P18" s="56" t="s">
        <v>927</v>
      </c>
      <c r="Q18" s="30" t="s">
        <v>109</v>
      </c>
      <c r="R18" s="30" t="s">
        <v>109</v>
      </c>
      <c r="S18" s="106" t="s">
        <v>109</v>
      </c>
      <c r="T18" s="106" t="s">
        <v>109</v>
      </c>
      <c r="U18" s="106" t="s">
        <v>109</v>
      </c>
      <c r="V18" s="106" t="s">
        <v>109</v>
      </c>
      <c r="W18" s="106">
        <v>1970</v>
      </c>
      <c r="X18" s="106">
        <v>3</v>
      </c>
      <c r="Y18" s="106" t="s">
        <v>95</v>
      </c>
      <c r="Z18" s="106" t="s">
        <v>95</v>
      </c>
    </row>
    <row r="19" spans="1:26" s="6" customFormat="1" ht="46.5" customHeight="1">
      <c r="A19" s="2">
        <v>2</v>
      </c>
      <c r="B19" s="23" t="s">
        <v>278</v>
      </c>
      <c r="C19" s="22" t="s">
        <v>269</v>
      </c>
      <c r="D19" s="47" t="s">
        <v>270</v>
      </c>
      <c r="E19" s="47" t="s">
        <v>271</v>
      </c>
      <c r="F19" s="48" t="s">
        <v>271</v>
      </c>
      <c r="G19" s="23">
        <v>1966</v>
      </c>
      <c r="H19" s="240">
        <v>706000</v>
      </c>
      <c r="I19" s="341" t="s">
        <v>921</v>
      </c>
      <c r="J19" s="30" t="s">
        <v>280</v>
      </c>
      <c r="K19" s="30" t="s">
        <v>279</v>
      </c>
      <c r="L19" s="30" t="s">
        <v>274</v>
      </c>
      <c r="M19" s="30" t="s">
        <v>275</v>
      </c>
      <c r="N19" s="30" t="s">
        <v>281</v>
      </c>
      <c r="O19" s="56" t="s">
        <v>282</v>
      </c>
      <c r="P19" s="56" t="s">
        <v>928</v>
      </c>
      <c r="Q19" s="30" t="s">
        <v>109</v>
      </c>
      <c r="R19" s="30" t="s">
        <v>109</v>
      </c>
      <c r="S19" s="106" t="s">
        <v>109</v>
      </c>
      <c r="T19" s="106" t="s">
        <v>108</v>
      </c>
      <c r="U19" s="106"/>
      <c r="V19" s="106" t="s">
        <v>109</v>
      </c>
      <c r="W19" s="106">
        <v>358</v>
      </c>
      <c r="X19" s="106">
        <v>1</v>
      </c>
      <c r="Y19" s="106" t="s">
        <v>95</v>
      </c>
      <c r="Z19" s="106" t="s">
        <v>95</v>
      </c>
    </row>
    <row r="20" spans="1:26" s="6" customFormat="1" ht="46.5" customHeight="1">
      <c r="A20" s="2">
        <v>3</v>
      </c>
      <c r="B20" s="23" t="s">
        <v>283</v>
      </c>
      <c r="C20" s="22" t="s">
        <v>284</v>
      </c>
      <c r="D20" s="47" t="s">
        <v>270</v>
      </c>
      <c r="E20" s="47" t="s">
        <v>271</v>
      </c>
      <c r="F20" s="48" t="s">
        <v>271</v>
      </c>
      <c r="G20" s="23">
        <v>1966</v>
      </c>
      <c r="H20" s="240">
        <v>655000</v>
      </c>
      <c r="I20" s="341" t="s">
        <v>921</v>
      </c>
      <c r="J20" s="30" t="s">
        <v>286</v>
      </c>
      <c r="K20" s="30" t="s">
        <v>285</v>
      </c>
      <c r="L20" s="30" t="s">
        <v>274</v>
      </c>
      <c r="M20" s="30" t="s">
        <v>275</v>
      </c>
      <c r="N20" s="30" t="s">
        <v>281</v>
      </c>
      <c r="O20" s="56" t="s">
        <v>277</v>
      </c>
      <c r="P20" s="56" t="s">
        <v>929</v>
      </c>
      <c r="Q20" s="30" t="s">
        <v>109</v>
      </c>
      <c r="R20" s="30" t="s">
        <v>109</v>
      </c>
      <c r="S20" s="106" t="s">
        <v>109</v>
      </c>
      <c r="T20" s="106" t="s">
        <v>109</v>
      </c>
      <c r="U20" s="106" t="s">
        <v>109</v>
      </c>
      <c r="V20" s="106" t="s">
        <v>109</v>
      </c>
      <c r="W20" s="106">
        <v>231</v>
      </c>
      <c r="X20" s="106">
        <v>2</v>
      </c>
      <c r="Y20" s="106" t="s">
        <v>100</v>
      </c>
      <c r="Z20" s="106" t="s">
        <v>95</v>
      </c>
    </row>
    <row r="21" spans="1:26" s="6" customFormat="1" ht="46.5" customHeight="1">
      <c r="A21" s="2">
        <v>4</v>
      </c>
      <c r="B21" s="23" t="s">
        <v>287</v>
      </c>
      <c r="C21" s="22"/>
      <c r="D21" s="47" t="s">
        <v>270</v>
      </c>
      <c r="E21" s="47" t="s">
        <v>271</v>
      </c>
      <c r="F21" s="48" t="s">
        <v>271</v>
      </c>
      <c r="G21" s="23">
        <v>1974</v>
      </c>
      <c r="H21" s="240">
        <v>235000</v>
      </c>
      <c r="I21" s="341" t="s">
        <v>921</v>
      </c>
      <c r="J21" s="30" t="s">
        <v>286</v>
      </c>
      <c r="K21" s="30" t="s">
        <v>279</v>
      </c>
      <c r="L21" s="30" t="s">
        <v>274</v>
      </c>
      <c r="M21" s="30" t="s">
        <v>275</v>
      </c>
      <c r="N21" s="30" t="s">
        <v>281</v>
      </c>
      <c r="O21" s="56" t="s">
        <v>282</v>
      </c>
      <c r="P21" s="56" t="s">
        <v>930</v>
      </c>
      <c r="Q21" s="30" t="s">
        <v>109</v>
      </c>
      <c r="R21" s="30" t="s">
        <v>109</v>
      </c>
      <c r="S21" s="106" t="s">
        <v>109</v>
      </c>
      <c r="T21" s="106" t="s">
        <v>109</v>
      </c>
      <c r="U21" s="106"/>
      <c r="V21" s="106" t="s">
        <v>288</v>
      </c>
      <c r="W21" s="106">
        <v>147</v>
      </c>
      <c r="X21" s="106">
        <v>1</v>
      </c>
      <c r="Y21" s="106" t="s">
        <v>95</v>
      </c>
      <c r="Z21" s="106" t="s">
        <v>95</v>
      </c>
    </row>
    <row r="22" spans="1:26" s="6" customFormat="1" ht="46.5" customHeight="1">
      <c r="A22" s="2">
        <v>5</v>
      </c>
      <c r="B22" s="23" t="s">
        <v>289</v>
      </c>
      <c r="C22" s="22"/>
      <c r="D22" s="47" t="s">
        <v>270</v>
      </c>
      <c r="E22" s="47" t="s">
        <v>271</v>
      </c>
      <c r="F22" s="48" t="s">
        <v>271</v>
      </c>
      <c r="G22" s="23">
        <v>2008</v>
      </c>
      <c r="H22" s="240">
        <v>475324.71</v>
      </c>
      <c r="I22" s="341" t="s">
        <v>921</v>
      </c>
      <c r="J22" s="30" t="s">
        <v>286</v>
      </c>
      <c r="K22" s="30"/>
      <c r="L22" s="30"/>
      <c r="M22" s="30"/>
      <c r="N22" s="30"/>
      <c r="O22" s="56" t="s">
        <v>277</v>
      </c>
      <c r="P22" s="56"/>
      <c r="Q22" s="30"/>
      <c r="R22" s="30"/>
      <c r="S22" s="106"/>
      <c r="T22" s="106"/>
      <c r="U22" s="106"/>
      <c r="V22" s="106"/>
      <c r="W22" s="106"/>
      <c r="X22" s="106"/>
      <c r="Y22" s="106"/>
      <c r="Z22" s="106"/>
    </row>
    <row r="23" spans="1:26" s="6" customFormat="1" ht="46.5" customHeight="1">
      <c r="A23" s="2">
        <v>6</v>
      </c>
      <c r="B23" s="23" t="s">
        <v>290</v>
      </c>
      <c r="C23" s="22"/>
      <c r="D23" s="47" t="s">
        <v>270</v>
      </c>
      <c r="E23" s="47" t="s">
        <v>95</v>
      </c>
      <c r="F23" s="48" t="s">
        <v>95</v>
      </c>
      <c r="G23" s="23">
        <v>2009</v>
      </c>
      <c r="H23" s="240">
        <v>149889.42</v>
      </c>
      <c r="I23" s="341" t="s">
        <v>921</v>
      </c>
      <c r="J23" s="30" t="s">
        <v>286</v>
      </c>
      <c r="K23" s="30"/>
      <c r="L23" s="30"/>
      <c r="M23" s="30"/>
      <c r="N23" s="30"/>
      <c r="O23" s="30"/>
      <c r="P23" s="30"/>
      <c r="Q23" s="30"/>
      <c r="R23" s="30"/>
      <c r="S23" s="106"/>
      <c r="T23" s="106"/>
      <c r="U23" s="106"/>
      <c r="V23" s="106"/>
      <c r="W23" s="106"/>
      <c r="X23" s="106"/>
      <c r="Y23" s="106"/>
      <c r="Z23" s="106"/>
    </row>
    <row r="24" spans="1:26" s="6" customFormat="1" ht="46.5" customHeight="1">
      <c r="A24" s="2">
        <v>7</v>
      </c>
      <c r="B24" s="23" t="s">
        <v>291</v>
      </c>
      <c r="C24" s="22"/>
      <c r="D24" s="47"/>
      <c r="E24" s="47"/>
      <c r="F24" s="48"/>
      <c r="G24" s="23">
        <v>1966</v>
      </c>
      <c r="H24" s="240">
        <v>128140.52</v>
      </c>
      <c r="I24" s="341" t="s">
        <v>921</v>
      </c>
      <c r="J24" s="30" t="s">
        <v>286</v>
      </c>
      <c r="K24" s="30"/>
      <c r="L24" s="30"/>
      <c r="M24" s="30"/>
      <c r="N24" s="30"/>
      <c r="O24" s="30"/>
      <c r="P24" s="30"/>
      <c r="Q24" s="30"/>
      <c r="R24" s="30"/>
      <c r="S24" s="106"/>
      <c r="T24" s="106"/>
      <c r="U24" s="106"/>
      <c r="V24" s="106"/>
      <c r="W24" s="106"/>
      <c r="X24" s="106"/>
      <c r="Y24" s="106"/>
      <c r="Z24" s="106"/>
    </row>
    <row r="25" spans="1:26" s="6" customFormat="1" ht="46.5" customHeight="1">
      <c r="A25" s="2">
        <v>8</v>
      </c>
      <c r="B25" s="23" t="s">
        <v>292</v>
      </c>
      <c r="C25" s="22"/>
      <c r="D25" s="47"/>
      <c r="E25" s="47"/>
      <c r="F25" s="48"/>
      <c r="G25" s="23">
        <v>1966</v>
      </c>
      <c r="H25" s="240">
        <v>12265.88</v>
      </c>
      <c r="I25" s="341" t="s">
        <v>921</v>
      </c>
      <c r="J25" s="30" t="s">
        <v>286</v>
      </c>
      <c r="K25" s="30"/>
      <c r="L25" s="30"/>
      <c r="M25" s="30"/>
      <c r="N25" s="30"/>
      <c r="O25" s="30"/>
      <c r="P25" s="30"/>
      <c r="Q25" s="30"/>
      <c r="R25" s="30"/>
      <c r="S25" s="106"/>
      <c r="T25" s="106"/>
      <c r="U25" s="106"/>
      <c r="V25" s="106"/>
      <c r="W25" s="106"/>
      <c r="X25" s="106"/>
      <c r="Y25" s="106"/>
      <c r="Z25" s="106"/>
    </row>
    <row r="26" spans="1:26" s="6" customFormat="1" ht="46.5" customHeight="1">
      <c r="A26" s="2">
        <v>9</v>
      </c>
      <c r="B26" s="23" t="s">
        <v>293</v>
      </c>
      <c r="C26" s="22"/>
      <c r="D26" s="47"/>
      <c r="E26" s="47"/>
      <c r="F26" s="48"/>
      <c r="G26" s="23">
        <v>2010</v>
      </c>
      <c r="H26" s="240">
        <v>37521.1</v>
      </c>
      <c r="I26" s="341" t="s">
        <v>921</v>
      </c>
      <c r="J26" s="30" t="s">
        <v>286</v>
      </c>
      <c r="K26" s="30"/>
      <c r="L26" s="30"/>
      <c r="M26" s="30"/>
      <c r="N26" s="30"/>
      <c r="O26" s="30"/>
      <c r="P26" s="30"/>
      <c r="Q26" s="30"/>
      <c r="R26" s="30"/>
      <c r="S26" s="106"/>
      <c r="T26" s="106"/>
      <c r="U26" s="106"/>
      <c r="V26" s="106"/>
      <c r="W26" s="106"/>
      <c r="X26" s="106"/>
      <c r="Y26" s="106"/>
      <c r="Z26" s="106"/>
    </row>
    <row r="27" spans="1:26" s="6" customFormat="1" ht="46.5" customHeight="1">
      <c r="A27" s="2">
        <v>10</v>
      </c>
      <c r="B27" s="23" t="s">
        <v>268</v>
      </c>
      <c r="C27" s="22" t="s">
        <v>269</v>
      </c>
      <c r="D27" s="47" t="s">
        <v>270</v>
      </c>
      <c r="E27" s="47" t="s">
        <v>271</v>
      </c>
      <c r="F27" s="48" t="s">
        <v>271</v>
      </c>
      <c r="G27" s="23">
        <v>1945</v>
      </c>
      <c r="H27" s="240">
        <v>2779000</v>
      </c>
      <c r="I27" s="341" t="s">
        <v>921</v>
      </c>
      <c r="J27" s="30" t="s">
        <v>294</v>
      </c>
      <c r="K27" s="30" t="s">
        <v>279</v>
      </c>
      <c r="L27" s="30" t="s">
        <v>103</v>
      </c>
      <c r="M27" s="30" t="s">
        <v>295</v>
      </c>
      <c r="N27" s="30" t="s">
        <v>296</v>
      </c>
      <c r="O27" s="30" t="s">
        <v>297</v>
      </c>
      <c r="P27" s="30"/>
      <c r="Q27" s="30" t="s">
        <v>109</v>
      </c>
      <c r="R27" s="30" t="s">
        <v>109</v>
      </c>
      <c r="S27" s="106" t="s">
        <v>109</v>
      </c>
      <c r="T27" s="106" t="s">
        <v>109</v>
      </c>
      <c r="U27" s="106" t="s">
        <v>109</v>
      </c>
      <c r="V27" s="106" t="s">
        <v>109</v>
      </c>
      <c r="W27" s="106">
        <v>1410</v>
      </c>
      <c r="X27" s="106">
        <v>2</v>
      </c>
      <c r="Y27" s="106" t="s">
        <v>95</v>
      </c>
      <c r="Z27" s="106" t="s">
        <v>95</v>
      </c>
    </row>
    <row r="28" spans="1:26" s="6" customFormat="1" ht="46.5" customHeight="1">
      <c r="A28" s="2">
        <v>11</v>
      </c>
      <c r="B28" s="23" t="s">
        <v>298</v>
      </c>
      <c r="C28" s="22" t="s">
        <v>299</v>
      </c>
      <c r="D28" s="47"/>
      <c r="E28" s="47"/>
      <c r="F28" s="48"/>
      <c r="G28" s="23">
        <v>1986</v>
      </c>
      <c r="H28" s="240">
        <v>150000</v>
      </c>
      <c r="I28" s="341" t="s">
        <v>921</v>
      </c>
      <c r="J28" s="30" t="s">
        <v>300</v>
      </c>
      <c r="K28" s="30"/>
      <c r="L28" s="30" t="s">
        <v>301</v>
      </c>
      <c r="M28" s="30"/>
      <c r="N28" s="30" t="s">
        <v>301</v>
      </c>
      <c r="O28" s="30" t="s">
        <v>302</v>
      </c>
      <c r="P28" s="30"/>
      <c r="Q28" s="30"/>
      <c r="R28" s="30"/>
      <c r="S28" s="106"/>
      <c r="T28" s="106"/>
      <c r="U28" s="106"/>
      <c r="V28" s="106"/>
      <c r="W28" s="106">
        <v>168.26</v>
      </c>
      <c r="X28" s="106"/>
      <c r="Y28" s="106"/>
      <c r="Z28" s="106"/>
    </row>
    <row r="29" spans="1:26" s="6" customFormat="1" ht="12.75">
      <c r="A29" s="349" t="s">
        <v>0</v>
      </c>
      <c r="B29" s="349"/>
      <c r="C29" s="349"/>
      <c r="D29" s="50"/>
      <c r="E29" s="50"/>
      <c r="F29" s="51"/>
      <c r="G29" s="1"/>
      <c r="H29" s="212">
        <f>SUM(H18:H28)</f>
        <v>9211141.629999999</v>
      </c>
      <c r="I29" s="212"/>
      <c r="J29" s="30"/>
      <c r="K29" s="30"/>
      <c r="L29" s="30"/>
      <c r="M29" s="30"/>
      <c r="N29" s="30"/>
      <c r="O29" s="30"/>
      <c r="P29" s="30"/>
      <c r="Q29" s="30"/>
      <c r="R29" s="30"/>
      <c r="S29" s="106"/>
      <c r="T29" s="106"/>
      <c r="U29" s="106"/>
      <c r="V29" s="106"/>
      <c r="W29" s="106"/>
      <c r="X29" s="106"/>
      <c r="Y29" s="106"/>
      <c r="Z29" s="106"/>
    </row>
    <row r="30" spans="1:26" ht="12.75" customHeight="1" thickBot="1">
      <c r="A30" s="355" t="s">
        <v>792</v>
      </c>
      <c r="B30" s="355"/>
      <c r="C30" s="355"/>
      <c r="D30" s="355"/>
      <c r="E30" s="355"/>
      <c r="F30" s="355"/>
      <c r="G30" s="355"/>
      <c r="H30" s="202"/>
      <c r="I30" s="202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2"/>
      <c r="U30" s="112"/>
      <c r="V30" s="112"/>
      <c r="W30" s="112"/>
      <c r="X30" s="112"/>
      <c r="Y30" s="112"/>
      <c r="Z30" s="112"/>
    </row>
    <row r="31" spans="1:26" s="6" customFormat="1" ht="35.25" customHeight="1">
      <c r="A31" s="2">
        <v>1</v>
      </c>
      <c r="B31" s="140" t="s">
        <v>793</v>
      </c>
      <c r="C31" s="140" t="s">
        <v>794</v>
      </c>
      <c r="D31" s="140" t="s">
        <v>100</v>
      </c>
      <c r="E31" s="140" t="s">
        <v>271</v>
      </c>
      <c r="F31" s="140" t="s">
        <v>271</v>
      </c>
      <c r="G31" s="140">
        <v>1992</v>
      </c>
      <c r="H31" s="240">
        <v>3478000</v>
      </c>
      <c r="I31" s="341" t="s">
        <v>921</v>
      </c>
      <c r="J31" s="140" t="s">
        <v>800</v>
      </c>
      <c r="K31" s="357" t="s">
        <v>799</v>
      </c>
      <c r="L31" s="140" t="s">
        <v>103</v>
      </c>
      <c r="M31" s="140" t="s">
        <v>295</v>
      </c>
      <c r="N31" s="140" t="s">
        <v>801</v>
      </c>
      <c r="O31" s="140" t="s">
        <v>802</v>
      </c>
      <c r="P31" s="140" t="s">
        <v>803</v>
      </c>
      <c r="Q31" s="126" t="s">
        <v>804</v>
      </c>
      <c r="R31" s="126" t="s">
        <v>805</v>
      </c>
      <c r="S31" s="126" t="s">
        <v>805</v>
      </c>
      <c r="T31" s="126" t="s">
        <v>805</v>
      </c>
      <c r="U31" s="126" t="s">
        <v>805</v>
      </c>
      <c r="V31" s="126" t="s">
        <v>805</v>
      </c>
      <c r="W31" s="169">
        <v>1765</v>
      </c>
      <c r="X31" s="169">
        <v>2</v>
      </c>
      <c r="Y31" s="169" t="s">
        <v>271</v>
      </c>
      <c r="Z31" s="169" t="s">
        <v>270</v>
      </c>
    </row>
    <row r="32" spans="1:26" s="6" customFormat="1" ht="12.75" customHeight="1">
      <c r="A32" s="2">
        <v>2</v>
      </c>
      <c r="B32" s="1" t="s">
        <v>795</v>
      </c>
      <c r="C32" s="1" t="s">
        <v>796</v>
      </c>
      <c r="D32" s="1" t="s">
        <v>100</v>
      </c>
      <c r="E32" s="1" t="s">
        <v>271</v>
      </c>
      <c r="F32" s="1" t="s">
        <v>271</v>
      </c>
      <c r="G32" s="1">
        <v>2005</v>
      </c>
      <c r="H32" s="204">
        <v>3661000</v>
      </c>
      <c r="I32" s="341" t="s">
        <v>921</v>
      </c>
      <c r="J32" s="140" t="s">
        <v>800</v>
      </c>
      <c r="K32" s="358"/>
      <c r="L32" s="1" t="s">
        <v>103</v>
      </c>
      <c r="M32" s="1" t="s">
        <v>295</v>
      </c>
      <c r="N32" s="140" t="s">
        <v>801</v>
      </c>
      <c r="O32" s="140" t="s">
        <v>802</v>
      </c>
      <c r="P32" s="140" t="s">
        <v>803</v>
      </c>
      <c r="Q32" s="138" t="s">
        <v>804</v>
      </c>
      <c r="R32" s="138" t="s">
        <v>805</v>
      </c>
      <c r="S32" s="138" t="s">
        <v>805</v>
      </c>
      <c r="T32" s="138" t="s">
        <v>805</v>
      </c>
      <c r="U32" s="138" t="s">
        <v>372</v>
      </c>
      <c r="V32" s="138" t="s">
        <v>805</v>
      </c>
      <c r="W32" s="30">
        <v>1187.7</v>
      </c>
      <c r="X32" s="30">
        <v>2</v>
      </c>
      <c r="Y32" s="30" t="s">
        <v>271</v>
      </c>
      <c r="Z32" s="30" t="s">
        <v>270</v>
      </c>
    </row>
    <row r="33" spans="1:26" s="6" customFormat="1" ht="63.75">
      <c r="A33" s="2">
        <v>3</v>
      </c>
      <c r="B33" s="1" t="s">
        <v>797</v>
      </c>
      <c r="C33" s="1" t="s">
        <v>798</v>
      </c>
      <c r="D33" s="1" t="s">
        <v>100</v>
      </c>
      <c r="E33" s="1" t="s">
        <v>271</v>
      </c>
      <c r="F33" s="1" t="s">
        <v>271</v>
      </c>
      <c r="G33" s="1">
        <v>1994</v>
      </c>
      <c r="H33" s="228">
        <v>81980.78</v>
      </c>
      <c r="I33" s="341" t="s">
        <v>921</v>
      </c>
      <c r="J33" s="229" t="s">
        <v>140</v>
      </c>
      <c r="K33" s="229" t="s">
        <v>140</v>
      </c>
      <c r="L33" s="229" t="s">
        <v>140</v>
      </c>
      <c r="M33" s="229" t="s">
        <v>140</v>
      </c>
      <c r="N33" s="229" t="s">
        <v>140</v>
      </c>
      <c r="O33" s="140" t="s">
        <v>802</v>
      </c>
      <c r="P33" s="140" t="s">
        <v>140</v>
      </c>
      <c r="Q33" s="140" t="s">
        <v>140</v>
      </c>
      <c r="R33" s="140" t="s">
        <v>140</v>
      </c>
      <c r="S33" s="140" t="s">
        <v>140</v>
      </c>
      <c r="T33" s="140" t="s">
        <v>140</v>
      </c>
      <c r="U33" s="140" t="s">
        <v>140</v>
      </c>
      <c r="V33" s="140" t="s">
        <v>140</v>
      </c>
      <c r="W33" s="140" t="s">
        <v>140</v>
      </c>
      <c r="X33" s="140" t="s">
        <v>140</v>
      </c>
      <c r="Y33" s="140" t="s">
        <v>140</v>
      </c>
      <c r="Z33" s="30" t="s">
        <v>140</v>
      </c>
    </row>
    <row r="34" spans="1:26" s="14" customFormat="1" ht="12.75" customHeight="1">
      <c r="A34" s="1"/>
      <c r="B34" s="349" t="s">
        <v>0</v>
      </c>
      <c r="C34" s="349"/>
      <c r="D34" s="50"/>
      <c r="E34" s="50"/>
      <c r="F34" s="48"/>
      <c r="G34" s="30"/>
      <c r="H34" s="212">
        <f>SUM(H31:H33)</f>
        <v>7220980.78</v>
      </c>
      <c r="I34" s="21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14" customFormat="1" ht="12.75" customHeight="1">
      <c r="A35" s="355" t="s">
        <v>839</v>
      </c>
      <c r="B35" s="355"/>
      <c r="C35" s="355"/>
      <c r="D35" s="355"/>
      <c r="E35" s="355"/>
      <c r="F35" s="355"/>
      <c r="G35" s="355"/>
      <c r="H35" s="243"/>
      <c r="I35" s="243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s="14" customFormat="1" ht="22.5" customHeight="1">
      <c r="A36" s="65">
        <v>1</v>
      </c>
      <c r="B36" s="65" t="s">
        <v>840</v>
      </c>
      <c r="C36" s="66" t="s">
        <v>794</v>
      </c>
      <c r="D36" s="47" t="s">
        <v>100</v>
      </c>
      <c r="E36" s="47"/>
      <c r="F36" s="48"/>
      <c r="G36" s="244">
        <v>1961</v>
      </c>
      <c r="H36" s="282">
        <v>6000000</v>
      </c>
      <c r="I36" s="341" t="s">
        <v>921</v>
      </c>
      <c r="J36" s="30" t="s">
        <v>859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14" customFormat="1" ht="22.5" customHeight="1">
      <c r="A37" s="349" t="s">
        <v>28</v>
      </c>
      <c r="B37" s="349"/>
      <c r="C37" s="349"/>
      <c r="D37" s="50"/>
      <c r="E37" s="50"/>
      <c r="F37" s="51"/>
      <c r="G37" s="1"/>
      <c r="H37" s="212">
        <f>SUM(H36:H36)</f>
        <v>6000000</v>
      </c>
      <c r="I37" s="21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>
      <c r="A38" s="355" t="s">
        <v>857</v>
      </c>
      <c r="B38" s="355"/>
      <c r="C38" s="355"/>
      <c r="D38" s="355"/>
      <c r="E38" s="355"/>
      <c r="F38" s="355"/>
      <c r="G38" s="355"/>
      <c r="H38" s="202"/>
      <c r="I38" s="202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112"/>
    </row>
    <row r="39" spans="1:26" s="52" customFormat="1" ht="69" customHeight="1">
      <c r="A39" s="65">
        <v>1</v>
      </c>
      <c r="B39" s="65" t="s">
        <v>870</v>
      </c>
      <c r="C39" s="66" t="s">
        <v>871</v>
      </c>
      <c r="D39" s="47" t="s">
        <v>100</v>
      </c>
      <c r="E39" s="47" t="s">
        <v>95</v>
      </c>
      <c r="F39" s="48" t="s">
        <v>872</v>
      </c>
      <c r="G39" s="329">
        <v>1970</v>
      </c>
      <c r="H39" s="205">
        <v>5607000</v>
      </c>
      <c r="I39" s="341" t="s">
        <v>921</v>
      </c>
      <c r="J39" s="327" t="s">
        <v>858</v>
      </c>
      <c r="K39" s="56" t="s">
        <v>873</v>
      </c>
      <c r="L39" s="24" t="s">
        <v>874</v>
      </c>
      <c r="M39" s="24" t="s">
        <v>875</v>
      </c>
      <c r="N39" s="24" t="s">
        <v>876</v>
      </c>
      <c r="O39" s="39" t="s">
        <v>116</v>
      </c>
      <c r="P39" s="24" t="s">
        <v>877</v>
      </c>
      <c r="Q39" s="39" t="s">
        <v>109</v>
      </c>
      <c r="R39" s="39" t="s">
        <v>109</v>
      </c>
      <c r="S39" s="39" t="s">
        <v>109</v>
      </c>
      <c r="T39" s="39" t="s">
        <v>109</v>
      </c>
      <c r="U39" s="39" t="s">
        <v>109</v>
      </c>
      <c r="V39" s="39" t="s">
        <v>109</v>
      </c>
      <c r="W39" s="39">
        <v>2845</v>
      </c>
      <c r="X39" s="39" t="s">
        <v>878</v>
      </c>
      <c r="Y39" s="39" t="s">
        <v>879</v>
      </c>
      <c r="Z39" s="39" t="s">
        <v>95</v>
      </c>
    </row>
    <row r="40" spans="1:26" s="6" customFormat="1" ht="25.5" customHeight="1">
      <c r="A40" s="349" t="s">
        <v>28</v>
      </c>
      <c r="B40" s="349"/>
      <c r="C40" s="349"/>
      <c r="D40" s="50"/>
      <c r="E40" s="50"/>
      <c r="F40" s="51"/>
      <c r="G40" s="1"/>
      <c r="H40" s="212">
        <f>SUM(H39:H39)</f>
        <v>5607000</v>
      </c>
      <c r="I40" s="212"/>
      <c r="J40" s="30"/>
      <c r="K40" s="30"/>
      <c r="L40" s="30"/>
      <c r="M40" s="30"/>
      <c r="N40" s="30"/>
      <c r="O40" s="30"/>
      <c r="P40" s="30"/>
      <c r="Q40" s="30"/>
      <c r="R40" s="30"/>
      <c r="S40" s="106"/>
      <c r="T40" s="106"/>
      <c r="U40" s="106"/>
      <c r="V40" s="106"/>
      <c r="W40" s="106"/>
      <c r="X40" s="106"/>
      <c r="Y40" s="106"/>
      <c r="Z40" s="106"/>
    </row>
    <row r="41" spans="1:26" s="6" customFormat="1" ht="15" customHeight="1">
      <c r="A41" s="361" t="s">
        <v>374</v>
      </c>
      <c r="B41" s="361"/>
      <c r="C41" s="361"/>
      <c r="D41" s="361"/>
      <c r="E41" s="361"/>
      <c r="F41" s="361"/>
      <c r="G41" s="361"/>
      <c r="H41" s="206"/>
      <c r="I41" s="206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2"/>
      <c r="U41" s="112"/>
      <c r="V41" s="112"/>
      <c r="W41" s="112"/>
      <c r="X41" s="112"/>
      <c r="Y41" s="112"/>
      <c r="Z41" s="112"/>
    </row>
    <row r="42" spans="1:26" s="52" customFormat="1" ht="51">
      <c r="A42" s="1">
        <v>1</v>
      </c>
      <c r="B42" s="183" t="s">
        <v>358</v>
      </c>
      <c r="C42" s="183" t="s">
        <v>359</v>
      </c>
      <c r="D42" s="183" t="s">
        <v>100</v>
      </c>
      <c r="E42" s="183" t="s">
        <v>95</v>
      </c>
      <c r="F42" s="183" t="s">
        <v>95</v>
      </c>
      <c r="G42" s="183" t="s">
        <v>360</v>
      </c>
      <c r="H42" s="207">
        <v>562000</v>
      </c>
      <c r="I42" s="341" t="s">
        <v>921</v>
      </c>
      <c r="J42" s="183" t="s">
        <v>362</v>
      </c>
      <c r="K42" s="184" t="s">
        <v>361</v>
      </c>
      <c r="L42" s="183" t="s">
        <v>363</v>
      </c>
      <c r="M42" s="183" t="s">
        <v>364</v>
      </c>
      <c r="N42" s="183" t="s">
        <v>365</v>
      </c>
      <c r="O42" s="183"/>
      <c r="P42" s="183"/>
      <c r="Q42" s="183" t="s">
        <v>288</v>
      </c>
      <c r="R42" s="183" t="s">
        <v>366</v>
      </c>
      <c r="S42" s="183" t="s">
        <v>366</v>
      </c>
      <c r="T42" s="183" t="s">
        <v>366</v>
      </c>
      <c r="U42" s="183" t="s">
        <v>366</v>
      </c>
      <c r="V42" s="183" t="s">
        <v>366</v>
      </c>
      <c r="W42" s="185" t="s">
        <v>367</v>
      </c>
      <c r="X42" s="185">
        <v>1</v>
      </c>
      <c r="Y42" s="185" t="s">
        <v>95</v>
      </c>
      <c r="Z42" s="185" t="s">
        <v>140</v>
      </c>
    </row>
    <row r="43" spans="1:26" s="52" customFormat="1" ht="33" customHeight="1">
      <c r="A43" s="1">
        <v>2</v>
      </c>
      <c r="B43" s="186" t="s">
        <v>368</v>
      </c>
      <c r="C43" s="186" t="s">
        <v>369</v>
      </c>
      <c r="D43" s="186" t="s">
        <v>100</v>
      </c>
      <c r="E43" s="186" t="s">
        <v>95</v>
      </c>
      <c r="F43" s="186" t="s">
        <v>95</v>
      </c>
      <c r="G43" s="186">
        <v>2011</v>
      </c>
      <c r="H43" s="207">
        <v>118000</v>
      </c>
      <c r="I43" s="341" t="s">
        <v>921</v>
      </c>
      <c r="J43" s="183" t="s">
        <v>362</v>
      </c>
      <c r="K43" s="184" t="s">
        <v>370</v>
      </c>
      <c r="L43" s="186" t="s">
        <v>371</v>
      </c>
      <c r="M43" s="186"/>
      <c r="N43" s="186" t="s">
        <v>371</v>
      </c>
      <c r="O43" s="186"/>
      <c r="P43" s="186"/>
      <c r="Q43" s="186" t="s">
        <v>109</v>
      </c>
      <c r="R43" s="186" t="s">
        <v>109</v>
      </c>
      <c r="S43" s="186" t="s">
        <v>109</v>
      </c>
      <c r="T43" s="186" t="s">
        <v>372</v>
      </c>
      <c r="U43" s="186" t="s">
        <v>372</v>
      </c>
      <c r="V43" s="186" t="s">
        <v>372</v>
      </c>
      <c r="W43" s="187" t="s">
        <v>373</v>
      </c>
      <c r="X43" s="187" t="s">
        <v>140</v>
      </c>
      <c r="Y43" s="187" t="s">
        <v>140</v>
      </c>
      <c r="Z43" s="187" t="s">
        <v>140</v>
      </c>
    </row>
    <row r="44" spans="1:26" s="6" customFormat="1" ht="18" customHeight="1">
      <c r="A44" s="349" t="s">
        <v>28</v>
      </c>
      <c r="B44" s="349"/>
      <c r="C44" s="349"/>
      <c r="D44" s="50"/>
      <c r="E44" s="50"/>
      <c r="F44" s="51"/>
      <c r="G44" s="1"/>
      <c r="H44" s="212">
        <f>SUM(H42:H43)</f>
        <v>680000</v>
      </c>
      <c r="I44" s="212"/>
      <c r="J44" s="30"/>
      <c r="K44" s="30"/>
      <c r="L44" s="30"/>
      <c r="M44" s="30"/>
      <c r="N44" s="30"/>
      <c r="O44" s="30"/>
      <c r="P44" s="30"/>
      <c r="Q44" s="30"/>
      <c r="R44" s="30"/>
      <c r="S44" s="106"/>
      <c r="T44" s="106"/>
      <c r="U44" s="106"/>
      <c r="V44" s="106"/>
      <c r="W44" s="106"/>
      <c r="X44" s="106"/>
      <c r="Y44" s="106"/>
      <c r="Z44" s="106"/>
    </row>
    <row r="45" spans="1:26" s="6" customFormat="1" ht="14.25" customHeight="1">
      <c r="A45" s="360" t="s">
        <v>572</v>
      </c>
      <c r="B45" s="360"/>
      <c r="C45" s="360"/>
      <c r="D45" s="360"/>
      <c r="E45" s="360"/>
      <c r="F45" s="360"/>
      <c r="G45" s="360"/>
      <c r="H45" s="208"/>
      <c r="I45" s="208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112"/>
      <c r="U45" s="112"/>
      <c r="V45" s="112"/>
      <c r="W45" s="112"/>
      <c r="X45" s="112"/>
      <c r="Y45" s="112"/>
      <c r="Z45" s="112"/>
    </row>
    <row r="46" spans="1:26" s="52" customFormat="1" ht="52.5" customHeight="1">
      <c r="A46" s="65">
        <v>1</v>
      </c>
      <c r="B46" s="140" t="s">
        <v>98</v>
      </c>
      <c r="C46" s="140" t="s">
        <v>573</v>
      </c>
      <c r="D46" s="140" t="s">
        <v>100</v>
      </c>
      <c r="E46" s="140" t="s">
        <v>95</v>
      </c>
      <c r="F46" s="140" t="s">
        <v>95</v>
      </c>
      <c r="G46" s="140" t="s">
        <v>574</v>
      </c>
      <c r="H46" s="209">
        <v>1807231.25</v>
      </c>
      <c r="I46" s="341" t="s">
        <v>920</v>
      </c>
      <c r="J46" s="140" t="s">
        <v>576</v>
      </c>
      <c r="K46" s="167" t="s">
        <v>575</v>
      </c>
      <c r="L46" s="140" t="s">
        <v>577</v>
      </c>
      <c r="M46" s="140" t="s">
        <v>578</v>
      </c>
      <c r="N46" s="140" t="s">
        <v>579</v>
      </c>
      <c r="O46" s="140" t="s">
        <v>580</v>
      </c>
      <c r="P46" s="140" t="s">
        <v>581</v>
      </c>
      <c r="Q46" s="140" t="s">
        <v>109</v>
      </c>
      <c r="R46" s="140" t="s">
        <v>109</v>
      </c>
      <c r="S46" s="140" t="s">
        <v>109</v>
      </c>
      <c r="T46" s="140" t="s">
        <v>109</v>
      </c>
      <c r="U46" s="140" t="s">
        <v>109</v>
      </c>
      <c r="V46" s="140" t="s">
        <v>109</v>
      </c>
      <c r="W46" s="169">
        <v>462.37</v>
      </c>
      <c r="X46" s="169">
        <v>2</v>
      </c>
      <c r="Y46" s="169" t="s">
        <v>100</v>
      </c>
      <c r="Z46" s="169" t="s">
        <v>100</v>
      </c>
    </row>
    <row r="47" spans="1:26" s="14" customFormat="1" ht="12.75">
      <c r="A47" s="359" t="s">
        <v>28</v>
      </c>
      <c r="B47" s="359"/>
      <c r="C47" s="359"/>
      <c r="D47" s="53"/>
      <c r="E47" s="53"/>
      <c r="F47" s="60"/>
      <c r="G47" s="61"/>
      <c r="H47" s="212">
        <f>SUM(H46:H46)</f>
        <v>1807231.25</v>
      </c>
      <c r="I47" s="212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14" customFormat="1" ht="12.75" customHeight="1">
      <c r="A48" s="355" t="s">
        <v>697</v>
      </c>
      <c r="B48" s="355"/>
      <c r="C48" s="355"/>
      <c r="D48" s="355"/>
      <c r="E48" s="355"/>
      <c r="F48" s="355"/>
      <c r="G48" s="355"/>
      <c r="H48" s="202"/>
      <c r="I48" s="202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s="52" customFormat="1" ht="41.25" customHeight="1">
      <c r="A49" s="65">
        <v>1</v>
      </c>
      <c r="B49" s="175" t="s">
        <v>679</v>
      </c>
      <c r="C49" s="176" t="s">
        <v>682</v>
      </c>
      <c r="D49" s="176" t="s">
        <v>683</v>
      </c>
      <c r="E49" s="176" t="s">
        <v>684</v>
      </c>
      <c r="F49" s="176" t="s">
        <v>683</v>
      </c>
      <c r="G49" s="176">
        <v>1800</v>
      </c>
      <c r="H49" s="210">
        <v>1704000</v>
      </c>
      <c r="I49" s="343" t="s">
        <v>921</v>
      </c>
      <c r="J49" s="175" t="s">
        <v>685</v>
      </c>
      <c r="K49" s="177" t="s">
        <v>698</v>
      </c>
      <c r="L49" s="176" t="s">
        <v>686</v>
      </c>
      <c r="M49" s="176" t="s">
        <v>104</v>
      </c>
      <c r="N49" s="175" t="s">
        <v>687</v>
      </c>
      <c r="O49" s="175" t="s">
        <v>688</v>
      </c>
      <c r="P49" s="175" t="s">
        <v>689</v>
      </c>
      <c r="Q49" s="176" t="s">
        <v>109</v>
      </c>
      <c r="R49" s="176" t="s">
        <v>109</v>
      </c>
      <c r="S49" s="176" t="s">
        <v>109</v>
      </c>
      <c r="T49" s="176" t="s">
        <v>115</v>
      </c>
      <c r="U49" s="176" t="s">
        <v>109</v>
      </c>
      <c r="V49" s="176" t="s">
        <v>109</v>
      </c>
      <c r="W49" s="178" t="s">
        <v>690</v>
      </c>
      <c r="X49" s="178">
        <v>2</v>
      </c>
      <c r="Y49" s="178" t="s">
        <v>95</v>
      </c>
      <c r="Z49" s="178" t="s">
        <v>95</v>
      </c>
    </row>
    <row r="50" spans="1:26" s="52" customFormat="1" ht="55.5" customHeight="1">
      <c r="A50" s="65">
        <v>2</v>
      </c>
      <c r="B50" s="179" t="s">
        <v>691</v>
      </c>
      <c r="C50" s="180" t="s">
        <v>682</v>
      </c>
      <c r="D50" s="180" t="s">
        <v>683</v>
      </c>
      <c r="E50" s="180" t="s">
        <v>684</v>
      </c>
      <c r="F50" s="180" t="s">
        <v>683</v>
      </c>
      <c r="G50" s="180">
        <v>1905</v>
      </c>
      <c r="H50" s="211">
        <v>2053000</v>
      </c>
      <c r="I50" s="344" t="s">
        <v>921</v>
      </c>
      <c r="J50" s="179" t="s">
        <v>692</v>
      </c>
      <c r="K50" s="181" t="s">
        <v>699</v>
      </c>
      <c r="L50" s="180" t="s">
        <v>693</v>
      </c>
      <c r="M50" s="180" t="s">
        <v>694</v>
      </c>
      <c r="N50" s="179" t="s">
        <v>687</v>
      </c>
      <c r="O50" s="179" t="s">
        <v>116</v>
      </c>
      <c r="P50" s="179" t="s">
        <v>695</v>
      </c>
      <c r="Q50" s="180" t="s">
        <v>109</v>
      </c>
      <c r="R50" s="180" t="s">
        <v>109</v>
      </c>
      <c r="S50" s="180" t="s">
        <v>109</v>
      </c>
      <c r="T50" s="180" t="s">
        <v>115</v>
      </c>
      <c r="U50" s="180" t="s">
        <v>109</v>
      </c>
      <c r="V50" s="180" t="s">
        <v>109</v>
      </c>
      <c r="W50" s="182" t="s">
        <v>696</v>
      </c>
      <c r="X50" s="182">
        <v>4</v>
      </c>
      <c r="Y50" s="182" t="s">
        <v>100</v>
      </c>
      <c r="Z50" s="182" t="s">
        <v>100</v>
      </c>
    </row>
    <row r="51" spans="1:26" s="14" customFormat="1" ht="12.75" customHeight="1">
      <c r="A51" s="1"/>
      <c r="B51" s="349" t="s">
        <v>0</v>
      </c>
      <c r="C51" s="349"/>
      <c r="D51" s="50"/>
      <c r="E51" s="50"/>
      <c r="F51" s="51"/>
      <c r="G51" s="1"/>
      <c r="H51" s="212">
        <f>SUM(H49:H50)</f>
        <v>3757000</v>
      </c>
      <c r="I51" s="212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14" customFormat="1" ht="12.75">
      <c r="A52" s="355" t="s">
        <v>740</v>
      </c>
      <c r="B52" s="355"/>
      <c r="C52" s="355"/>
      <c r="D52" s="355"/>
      <c r="E52" s="355"/>
      <c r="F52" s="355"/>
      <c r="G52" s="355"/>
      <c r="H52" s="202"/>
      <c r="I52" s="202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s="52" customFormat="1" ht="89.25" customHeight="1">
      <c r="A53" s="65">
        <v>1</v>
      </c>
      <c r="B53" s="140" t="s">
        <v>727</v>
      </c>
      <c r="C53" s="140" t="s">
        <v>732</v>
      </c>
      <c r="D53" s="140" t="s">
        <v>270</v>
      </c>
      <c r="E53" s="140" t="s">
        <v>271</v>
      </c>
      <c r="F53" s="140" t="s">
        <v>270</v>
      </c>
      <c r="G53" s="190">
        <v>1928</v>
      </c>
      <c r="H53" s="209">
        <v>2400763.97</v>
      </c>
      <c r="I53" s="203" t="s">
        <v>920</v>
      </c>
      <c r="J53" s="140" t="s">
        <v>734</v>
      </c>
      <c r="K53" s="168" t="s">
        <v>733</v>
      </c>
      <c r="L53" s="140" t="s">
        <v>103</v>
      </c>
      <c r="M53" s="140" t="s">
        <v>735</v>
      </c>
      <c r="N53" s="140" t="s">
        <v>736</v>
      </c>
      <c r="O53" s="140" t="s">
        <v>737</v>
      </c>
      <c r="P53" s="140" t="s">
        <v>738</v>
      </c>
      <c r="Q53" s="140" t="s">
        <v>288</v>
      </c>
      <c r="R53" s="140" t="s">
        <v>109</v>
      </c>
      <c r="S53" s="140" t="s">
        <v>109</v>
      </c>
      <c r="T53" s="140" t="s">
        <v>115</v>
      </c>
      <c r="U53" s="140" t="s">
        <v>288</v>
      </c>
      <c r="V53" s="140" t="s">
        <v>109</v>
      </c>
      <c r="W53" s="191">
        <v>506</v>
      </c>
      <c r="X53" s="141" t="s">
        <v>739</v>
      </c>
      <c r="Y53" s="191" t="s">
        <v>270</v>
      </c>
      <c r="Z53" s="191" t="s">
        <v>271</v>
      </c>
    </row>
    <row r="54" spans="1:26" s="14" customFormat="1" ht="19.5" customHeight="1">
      <c r="A54" s="1"/>
      <c r="B54" s="349" t="s">
        <v>0</v>
      </c>
      <c r="C54" s="349"/>
      <c r="D54" s="50"/>
      <c r="E54" s="50"/>
      <c r="F54" s="51"/>
      <c r="G54" s="1"/>
      <c r="H54" s="212">
        <f>SUM(H53:H53)</f>
        <v>2400763.97</v>
      </c>
      <c r="I54" s="21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14" customFormat="1" ht="19.5" customHeight="1" thickBot="1">
      <c r="A55" s="213"/>
      <c r="B55" s="214"/>
      <c r="C55" s="214"/>
      <c r="D55" s="215"/>
      <c r="E55" s="215"/>
      <c r="F55" s="216"/>
      <c r="G55" s="217"/>
      <c r="H55" s="218"/>
      <c r="I55" s="218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</row>
    <row r="56" spans="1:18" s="6" customFormat="1" ht="13.5" thickBot="1">
      <c r="A56" s="10"/>
      <c r="B56" s="54"/>
      <c r="F56" s="352" t="s">
        <v>79</v>
      </c>
      <c r="G56" s="353"/>
      <c r="H56" s="248">
        <f>H53+H50+H49+H46+H44+H29+H16+H13+H34+H37+H40</f>
        <v>59872056.27</v>
      </c>
      <c r="I56" s="345"/>
      <c r="J56" s="14"/>
      <c r="K56" s="10"/>
      <c r="L56" s="14"/>
      <c r="M56" s="14"/>
      <c r="N56" s="14"/>
      <c r="O56" s="14"/>
      <c r="P56" s="14"/>
      <c r="Q56" s="14"/>
      <c r="R56" s="14"/>
    </row>
    <row r="57" spans="1:18" s="6" customFormat="1" ht="12.75" customHeight="1">
      <c r="A57" s="10"/>
      <c r="B57" s="10"/>
      <c r="C57" s="12"/>
      <c r="D57" s="44"/>
      <c r="E57" s="44"/>
      <c r="F57" s="45"/>
      <c r="G57" s="10"/>
      <c r="H57" s="198"/>
      <c r="I57" s="198"/>
      <c r="J57" s="14"/>
      <c r="K57" s="10"/>
      <c r="L57" s="14"/>
      <c r="M57" s="14"/>
      <c r="N57" s="14"/>
      <c r="O57" s="14"/>
      <c r="P57" s="14"/>
      <c r="Q57" s="14"/>
      <c r="R57" s="14"/>
    </row>
    <row r="58" spans="1:18" s="6" customFormat="1" ht="12.75" customHeight="1">
      <c r="A58" s="10"/>
      <c r="B58" s="10"/>
      <c r="C58" s="12"/>
      <c r="D58" s="44"/>
      <c r="E58" s="44"/>
      <c r="F58" s="45"/>
      <c r="G58" s="10"/>
      <c r="H58" s="198"/>
      <c r="I58" s="198"/>
      <c r="J58" s="14"/>
      <c r="K58" s="10"/>
      <c r="L58" s="14"/>
      <c r="M58" s="14"/>
      <c r="N58" s="14"/>
      <c r="O58" s="14"/>
      <c r="P58" s="14"/>
      <c r="Q58" s="14"/>
      <c r="R58" s="14"/>
    </row>
    <row r="59" spans="1:18" s="6" customFormat="1" ht="12.75">
      <c r="A59" s="10"/>
      <c r="B59" s="10"/>
      <c r="C59" s="12"/>
      <c r="D59" s="44"/>
      <c r="E59" s="44"/>
      <c r="F59" s="45"/>
      <c r="G59" s="10"/>
      <c r="H59" s="198"/>
      <c r="I59" s="198"/>
      <c r="J59" s="14"/>
      <c r="K59" s="10"/>
      <c r="L59" s="14"/>
      <c r="M59" s="14"/>
      <c r="N59" s="14"/>
      <c r="O59" s="14"/>
      <c r="P59" s="14"/>
      <c r="Q59" s="14"/>
      <c r="R59" s="14"/>
    </row>
    <row r="60" ht="12.75" customHeight="1"/>
    <row r="61" spans="1:18" s="6" customFormat="1" ht="12.75">
      <c r="A61" s="10"/>
      <c r="B61" s="10"/>
      <c r="C61" s="12"/>
      <c r="D61" s="44"/>
      <c r="E61" s="44"/>
      <c r="F61" s="45"/>
      <c r="G61" s="10"/>
      <c r="H61" s="198"/>
      <c r="I61" s="198"/>
      <c r="J61" s="14"/>
      <c r="K61" s="10"/>
      <c r="L61" s="14"/>
      <c r="M61" s="14"/>
      <c r="N61" s="14"/>
      <c r="O61" s="14"/>
      <c r="P61" s="14"/>
      <c r="Q61" s="14"/>
      <c r="R61" s="14"/>
    </row>
    <row r="62" spans="1:18" s="6" customFormat="1" ht="12.75" customHeight="1">
      <c r="A62" s="10"/>
      <c r="B62" s="10"/>
      <c r="C62" s="12"/>
      <c r="D62" s="44"/>
      <c r="E62" s="44"/>
      <c r="F62" s="45"/>
      <c r="G62" s="10"/>
      <c r="H62" s="198"/>
      <c r="I62" s="198"/>
      <c r="J62" s="14"/>
      <c r="K62" s="10"/>
      <c r="L62" s="14"/>
      <c r="M62" s="14"/>
      <c r="N62" s="14"/>
      <c r="O62" s="14"/>
      <c r="P62" s="14"/>
      <c r="Q62" s="14"/>
      <c r="R62" s="14"/>
    </row>
    <row r="64" ht="21.75" customHeight="1"/>
  </sheetData>
  <sheetProtection/>
  <mergeCells count="41">
    <mergeCell ref="A13:C13"/>
    <mergeCell ref="A44:C44"/>
    <mergeCell ref="I4:I5"/>
    <mergeCell ref="A41:G41"/>
    <mergeCell ref="A35:G35"/>
    <mergeCell ref="A14:G14"/>
    <mergeCell ref="A29:C29"/>
    <mergeCell ref="A6:F6"/>
    <mergeCell ref="A16:C16"/>
    <mergeCell ref="H4:H5"/>
    <mergeCell ref="C4:C5"/>
    <mergeCell ref="O4:O5"/>
    <mergeCell ref="Y4:Y5"/>
    <mergeCell ref="K31:K32"/>
    <mergeCell ref="A52:G52"/>
    <mergeCell ref="B54:C54"/>
    <mergeCell ref="B51:C51"/>
    <mergeCell ref="A48:G48"/>
    <mergeCell ref="A47:C47"/>
    <mergeCell ref="A45:G45"/>
    <mergeCell ref="A37:C37"/>
    <mergeCell ref="G4:G5"/>
    <mergeCell ref="F4:F5"/>
    <mergeCell ref="A17:G17"/>
    <mergeCell ref="Z4:Z5"/>
    <mergeCell ref="K4:K5"/>
    <mergeCell ref="J4:J5"/>
    <mergeCell ref="L4:N4"/>
    <mergeCell ref="Q4:V4"/>
    <mergeCell ref="X4:X5"/>
    <mergeCell ref="P4:P5"/>
    <mergeCell ref="A4:A5"/>
    <mergeCell ref="B4:B5"/>
    <mergeCell ref="E4:E5"/>
    <mergeCell ref="F56:G56"/>
    <mergeCell ref="W4:W5"/>
    <mergeCell ref="A30:G30"/>
    <mergeCell ref="B34:C34"/>
    <mergeCell ref="A40:C40"/>
    <mergeCell ref="A38:G38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  <rowBreaks count="2" manualBreakCount="2">
    <brk id="16" max="25" man="1"/>
    <brk id="3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61"/>
  <sheetViews>
    <sheetView view="pageBreakPreview" zoomScale="75" zoomScaleNormal="110" zoomScaleSheetLayoutView="75" zoomScalePageLayoutView="0" workbookViewId="0" topLeftCell="A399">
      <selection activeCell="D442" sqref="D442"/>
    </sheetView>
  </sheetViews>
  <sheetFormatPr defaultColWidth="9.140625" defaultRowHeight="12.75"/>
  <cols>
    <col min="1" max="1" width="5.57421875" style="10" customWidth="1"/>
    <col min="2" max="2" width="47.57421875" style="28" customWidth="1"/>
    <col min="3" max="3" width="15.421875" style="12" customWidth="1"/>
    <col min="4" max="4" width="18.421875" style="280" customWidth="1"/>
    <col min="5" max="5" width="12.140625" style="0" bestFit="1" customWidth="1"/>
    <col min="6" max="6" width="11.140625" style="0" customWidth="1"/>
  </cols>
  <sheetData>
    <row r="1" spans="1:4" ht="12.75">
      <c r="A1" s="27" t="s">
        <v>218</v>
      </c>
      <c r="D1" s="249"/>
    </row>
    <row r="3" spans="1:4" ht="12.75">
      <c r="A3" s="364" t="s">
        <v>6</v>
      </c>
      <c r="B3" s="364"/>
      <c r="C3" s="364"/>
      <c r="D3" s="364"/>
    </row>
    <row r="4" spans="1:4" ht="25.5">
      <c r="A4" s="3" t="s">
        <v>30</v>
      </c>
      <c r="B4" s="3" t="s">
        <v>38</v>
      </c>
      <c r="C4" s="3" t="s">
        <v>39</v>
      </c>
      <c r="D4" s="220" t="s">
        <v>40</v>
      </c>
    </row>
    <row r="5" spans="1:4" ht="12.75" customHeight="1">
      <c r="A5" s="368" t="s">
        <v>221</v>
      </c>
      <c r="B5" s="369"/>
      <c r="C5" s="369"/>
      <c r="D5" s="370"/>
    </row>
    <row r="6" spans="1:4" s="14" customFormat="1" ht="12.75">
      <c r="A6" s="2">
        <v>1</v>
      </c>
      <c r="B6" s="140" t="s">
        <v>150</v>
      </c>
      <c r="C6" s="141">
        <v>2013</v>
      </c>
      <c r="D6" s="209">
        <f>3350*1.23</f>
        <v>4120.5</v>
      </c>
    </row>
    <row r="7" spans="1:4" s="14" customFormat="1" ht="12.75">
      <c r="A7" s="2">
        <v>2</v>
      </c>
      <c r="B7" s="140" t="s">
        <v>151</v>
      </c>
      <c r="C7" s="141">
        <v>2014</v>
      </c>
      <c r="D7" s="209">
        <v>33210</v>
      </c>
    </row>
    <row r="8" spans="1:4" s="14" customFormat="1" ht="12.75">
      <c r="A8" s="2">
        <v>3</v>
      </c>
      <c r="B8" s="140" t="s">
        <v>152</v>
      </c>
      <c r="C8" s="141">
        <v>2014</v>
      </c>
      <c r="D8" s="209">
        <f>26550*1.23</f>
        <v>32656.5</v>
      </c>
    </row>
    <row r="9" spans="1:4" s="14" customFormat="1" ht="12.75">
      <c r="A9" s="2">
        <v>4</v>
      </c>
      <c r="B9" s="1" t="s">
        <v>153</v>
      </c>
      <c r="C9" s="2">
        <v>2014</v>
      </c>
      <c r="D9" s="205">
        <f>5200*1.23</f>
        <v>6396</v>
      </c>
    </row>
    <row r="10" spans="1:4" s="14" customFormat="1" ht="12.75">
      <c r="A10" s="2">
        <v>5</v>
      </c>
      <c r="B10" s="1" t="s">
        <v>154</v>
      </c>
      <c r="C10" s="2">
        <v>2015</v>
      </c>
      <c r="D10" s="205">
        <f>21660*1.23</f>
        <v>26641.8</v>
      </c>
    </row>
    <row r="11" spans="1:4" s="14" customFormat="1" ht="12.75">
      <c r="A11" s="2">
        <v>6</v>
      </c>
      <c r="B11" s="1" t="s">
        <v>155</v>
      </c>
      <c r="C11" s="2">
        <v>2015</v>
      </c>
      <c r="D11" s="205">
        <f>5000*1.23</f>
        <v>6150</v>
      </c>
    </row>
    <row r="12" spans="1:4" s="14" customFormat="1" ht="12.75">
      <c r="A12" s="2">
        <v>7</v>
      </c>
      <c r="B12" s="1" t="s">
        <v>156</v>
      </c>
      <c r="C12" s="2">
        <v>2015</v>
      </c>
      <c r="D12" s="205">
        <f>2029*1.23</f>
        <v>2495.67</v>
      </c>
    </row>
    <row r="13" spans="1:4" s="14" customFormat="1" ht="19.5" customHeight="1" thickBot="1">
      <c r="A13" s="2">
        <v>8</v>
      </c>
      <c r="B13" s="170" t="s">
        <v>157</v>
      </c>
      <c r="C13" s="171">
        <v>2016</v>
      </c>
      <c r="D13" s="250">
        <f>19850*1.23</f>
        <v>24415.5</v>
      </c>
    </row>
    <row r="14" spans="1:4" s="14" customFormat="1" ht="13.5" thickTop="1">
      <c r="A14" s="2">
        <v>9</v>
      </c>
      <c r="B14" s="140" t="s">
        <v>158</v>
      </c>
      <c r="C14" s="141">
        <v>2013</v>
      </c>
      <c r="D14" s="209">
        <f>3421.86*10</f>
        <v>34218.6</v>
      </c>
    </row>
    <row r="15" spans="1:4" s="14" customFormat="1" ht="12.75">
      <c r="A15" s="2">
        <v>10</v>
      </c>
      <c r="B15" s="140" t="s">
        <v>159</v>
      </c>
      <c r="C15" s="141">
        <v>2013</v>
      </c>
      <c r="D15" s="209">
        <f>3072.54*2</f>
        <v>6145.08</v>
      </c>
    </row>
    <row r="16" spans="1:4" s="14" customFormat="1" ht="12.75">
      <c r="A16" s="2">
        <v>11</v>
      </c>
      <c r="B16" s="140" t="s">
        <v>160</v>
      </c>
      <c r="C16" s="141">
        <v>2013</v>
      </c>
      <c r="D16" s="209">
        <v>7675.2</v>
      </c>
    </row>
    <row r="17" spans="1:4" s="14" customFormat="1" ht="12.75">
      <c r="A17" s="2">
        <v>12</v>
      </c>
      <c r="B17" s="1" t="s">
        <v>161</v>
      </c>
      <c r="C17" s="2">
        <v>2013</v>
      </c>
      <c r="D17" s="205">
        <v>22623.39</v>
      </c>
    </row>
    <row r="18" spans="1:4" s="14" customFormat="1" ht="12.75">
      <c r="A18" s="2">
        <v>13</v>
      </c>
      <c r="B18" s="1" t="s">
        <v>162</v>
      </c>
      <c r="C18" s="2">
        <v>2013</v>
      </c>
      <c r="D18" s="205">
        <v>16260.6</v>
      </c>
    </row>
    <row r="19" spans="1:4" s="14" customFormat="1" ht="12.75">
      <c r="A19" s="2">
        <v>14</v>
      </c>
      <c r="B19" s="142" t="s">
        <v>163</v>
      </c>
      <c r="C19" s="2">
        <v>2013</v>
      </c>
      <c r="D19" s="205">
        <v>8979</v>
      </c>
    </row>
    <row r="20" spans="1:4" s="14" customFormat="1" ht="12.75">
      <c r="A20" s="2">
        <v>15</v>
      </c>
      <c r="B20" s="1" t="s">
        <v>164</v>
      </c>
      <c r="C20" s="2">
        <v>2014</v>
      </c>
      <c r="D20" s="205">
        <v>122000</v>
      </c>
    </row>
    <row r="21" spans="1:4" s="14" customFormat="1" ht="12.75">
      <c r="A21" s="2">
        <v>16</v>
      </c>
      <c r="B21" s="1" t="s">
        <v>165</v>
      </c>
      <c r="C21" s="2">
        <v>2014</v>
      </c>
      <c r="D21" s="205">
        <v>7675.2</v>
      </c>
    </row>
    <row r="22" spans="1:4" s="14" customFormat="1" ht="12.75">
      <c r="A22" s="2">
        <v>17</v>
      </c>
      <c r="B22" s="1" t="s">
        <v>166</v>
      </c>
      <c r="C22" s="2">
        <v>2014</v>
      </c>
      <c r="D22" s="205">
        <v>1458.6</v>
      </c>
    </row>
    <row r="23" spans="1:4" s="14" customFormat="1" ht="12.75">
      <c r="A23" s="2">
        <v>18</v>
      </c>
      <c r="B23" s="1" t="s">
        <v>167</v>
      </c>
      <c r="C23" s="2">
        <v>2014</v>
      </c>
      <c r="D23" s="205">
        <v>16226</v>
      </c>
    </row>
    <row r="24" spans="1:4" s="14" customFormat="1" ht="12.75">
      <c r="A24" s="2">
        <v>19</v>
      </c>
      <c r="B24" s="1" t="s">
        <v>168</v>
      </c>
      <c r="C24" s="2">
        <v>2014</v>
      </c>
      <c r="D24" s="205">
        <v>14290</v>
      </c>
    </row>
    <row r="25" spans="1:4" s="14" customFormat="1" ht="12.75">
      <c r="A25" s="2">
        <v>20</v>
      </c>
      <c r="B25" s="1" t="s">
        <v>169</v>
      </c>
      <c r="C25" s="2">
        <v>2014</v>
      </c>
      <c r="D25" s="205">
        <v>7982.7</v>
      </c>
    </row>
    <row r="26" spans="1:4" s="14" customFormat="1" ht="12.75">
      <c r="A26" s="2">
        <v>21</v>
      </c>
      <c r="B26" s="1" t="s">
        <v>170</v>
      </c>
      <c r="C26" s="2">
        <v>2014</v>
      </c>
      <c r="D26" s="205">
        <v>5183.19</v>
      </c>
    </row>
    <row r="27" spans="1:4" s="14" customFormat="1" ht="12.75">
      <c r="A27" s="2">
        <v>22</v>
      </c>
      <c r="B27" s="1" t="s">
        <v>171</v>
      </c>
      <c r="C27" s="2">
        <v>2014</v>
      </c>
      <c r="D27" s="205">
        <v>9042.34</v>
      </c>
    </row>
    <row r="28" spans="1:4" s="14" customFormat="1" ht="12.75">
      <c r="A28" s="2">
        <v>23</v>
      </c>
      <c r="B28" s="1" t="s">
        <v>171</v>
      </c>
      <c r="C28" s="2">
        <v>2014</v>
      </c>
      <c r="D28" s="205">
        <v>5475.36</v>
      </c>
    </row>
    <row r="29" spans="1:4" s="14" customFormat="1" ht="12.75">
      <c r="A29" s="2">
        <v>24</v>
      </c>
      <c r="B29" s="1" t="s">
        <v>172</v>
      </c>
      <c r="C29" s="2">
        <v>2014</v>
      </c>
      <c r="D29" s="205">
        <v>4280.4</v>
      </c>
    </row>
    <row r="30" spans="1:4" s="14" customFormat="1" ht="12.75">
      <c r="A30" s="2">
        <v>25</v>
      </c>
      <c r="B30" s="1" t="s">
        <v>173</v>
      </c>
      <c r="C30" s="2">
        <v>2014</v>
      </c>
      <c r="D30" s="205">
        <v>3572.16</v>
      </c>
    </row>
    <row r="31" spans="1:4" s="14" customFormat="1" ht="12.75">
      <c r="A31" s="2">
        <v>26</v>
      </c>
      <c r="B31" s="1" t="s">
        <v>174</v>
      </c>
      <c r="C31" s="2">
        <v>2014</v>
      </c>
      <c r="D31" s="205">
        <v>2706</v>
      </c>
    </row>
    <row r="32" spans="1:4" s="14" customFormat="1" ht="12.75">
      <c r="A32" s="2">
        <v>27</v>
      </c>
      <c r="B32" s="1" t="s">
        <v>175</v>
      </c>
      <c r="C32" s="2">
        <v>2014</v>
      </c>
      <c r="D32" s="205">
        <v>639.6</v>
      </c>
    </row>
    <row r="33" spans="1:4" s="14" customFormat="1" ht="12.75">
      <c r="A33" s="2">
        <v>28</v>
      </c>
      <c r="B33" s="1" t="s">
        <v>176</v>
      </c>
      <c r="C33" s="2">
        <v>2014</v>
      </c>
      <c r="D33" s="205">
        <f>1527.44*2</f>
        <v>3054.88</v>
      </c>
    </row>
    <row r="34" spans="1:4" s="14" customFormat="1" ht="12.75">
      <c r="A34" s="2">
        <v>29</v>
      </c>
      <c r="B34" s="1" t="s">
        <v>177</v>
      </c>
      <c r="C34" s="2">
        <v>2014</v>
      </c>
      <c r="D34" s="205">
        <v>2779.16</v>
      </c>
    </row>
    <row r="35" spans="1:4" s="14" customFormat="1" ht="12.75">
      <c r="A35" s="2">
        <v>30</v>
      </c>
      <c r="B35" s="1" t="s">
        <v>178</v>
      </c>
      <c r="C35" s="2">
        <v>2014</v>
      </c>
      <c r="D35" s="205">
        <f>1108*2</f>
        <v>2216</v>
      </c>
    </row>
    <row r="36" spans="1:4" s="14" customFormat="1" ht="12.75">
      <c r="A36" s="2">
        <v>31</v>
      </c>
      <c r="B36" s="1" t="s">
        <v>179</v>
      </c>
      <c r="C36" s="2">
        <v>2014</v>
      </c>
      <c r="D36" s="205">
        <v>7817.76</v>
      </c>
    </row>
    <row r="37" spans="1:4" s="14" customFormat="1" ht="12.75">
      <c r="A37" s="2">
        <v>32</v>
      </c>
      <c r="B37" s="1" t="s">
        <v>180</v>
      </c>
      <c r="C37" s="2">
        <v>2014</v>
      </c>
      <c r="D37" s="205">
        <f>1438.38*2</f>
        <v>2876.76</v>
      </c>
    </row>
    <row r="38" spans="1:4" s="14" customFormat="1" ht="12.75">
      <c r="A38" s="2">
        <v>33</v>
      </c>
      <c r="B38" s="1" t="s">
        <v>181</v>
      </c>
      <c r="C38" s="2">
        <v>2014</v>
      </c>
      <c r="D38" s="205">
        <v>52781.76</v>
      </c>
    </row>
    <row r="39" spans="1:4" s="14" customFormat="1" ht="12.75">
      <c r="A39" s="2">
        <v>34</v>
      </c>
      <c r="B39" s="1" t="s">
        <v>182</v>
      </c>
      <c r="C39" s="2">
        <v>2014</v>
      </c>
      <c r="D39" s="205">
        <v>5412</v>
      </c>
    </row>
    <row r="40" spans="1:4" s="14" customFormat="1" ht="12.75">
      <c r="A40" s="2">
        <v>35</v>
      </c>
      <c r="B40" s="1" t="s">
        <v>183</v>
      </c>
      <c r="C40" s="2">
        <v>2014</v>
      </c>
      <c r="D40" s="205">
        <f>2583*8</f>
        <v>20664</v>
      </c>
    </row>
    <row r="41" spans="1:4" s="14" customFormat="1" ht="12.75">
      <c r="A41" s="2">
        <v>36</v>
      </c>
      <c r="B41" s="1" t="s">
        <v>184</v>
      </c>
      <c r="C41" s="2">
        <v>2014</v>
      </c>
      <c r="D41" s="205">
        <v>5721.8</v>
      </c>
    </row>
    <row r="42" spans="1:4" s="14" customFormat="1" ht="12.75">
      <c r="A42" s="2">
        <v>37</v>
      </c>
      <c r="B42" s="1" t="s">
        <v>185</v>
      </c>
      <c r="C42" s="2">
        <v>2014</v>
      </c>
      <c r="D42" s="205">
        <v>3985.2</v>
      </c>
    </row>
    <row r="43" spans="1:4" s="14" customFormat="1" ht="12.75">
      <c r="A43" s="2">
        <v>38</v>
      </c>
      <c r="B43" s="1" t="s">
        <v>186</v>
      </c>
      <c r="C43" s="2">
        <v>2014</v>
      </c>
      <c r="D43" s="251">
        <v>5719.5</v>
      </c>
    </row>
    <row r="44" spans="1:4" s="14" customFormat="1" ht="12.75">
      <c r="A44" s="2">
        <v>39</v>
      </c>
      <c r="B44" s="1" t="s">
        <v>187</v>
      </c>
      <c r="C44" s="2">
        <v>2014</v>
      </c>
      <c r="D44" s="205">
        <v>20732.22</v>
      </c>
    </row>
    <row r="45" spans="1:4" s="14" customFormat="1" ht="12.75">
      <c r="A45" s="2">
        <v>40</v>
      </c>
      <c r="B45" s="1" t="s">
        <v>188</v>
      </c>
      <c r="C45" s="2">
        <v>2014</v>
      </c>
      <c r="D45" s="205">
        <v>12087.97</v>
      </c>
    </row>
    <row r="46" spans="1:4" s="14" customFormat="1" ht="12.75">
      <c r="A46" s="2">
        <v>41</v>
      </c>
      <c r="B46" s="143" t="s">
        <v>189</v>
      </c>
      <c r="C46" s="2">
        <v>2015</v>
      </c>
      <c r="D46" s="252">
        <f>670.35*4</f>
        <v>2681.4</v>
      </c>
    </row>
    <row r="47" spans="1:4" s="14" customFormat="1" ht="12.75">
      <c r="A47" s="2">
        <v>42</v>
      </c>
      <c r="B47" s="143" t="s">
        <v>190</v>
      </c>
      <c r="C47" s="2">
        <v>2015</v>
      </c>
      <c r="D47" s="252">
        <v>2127.9</v>
      </c>
    </row>
    <row r="48" spans="1:4" s="14" customFormat="1" ht="12.75">
      <c r="A48" s="2">
        <v>43</v>
      </c>
      <c r="B48" s="143" t="s">
        <v>191</v>
      </c>
      <c r="C48" s="2">
        <v>2015</v>
      </c>
      <c r="D48" s="252">
        <v>1611.3</v>
      </c>
    </row>
    <row r="49" spans="1:4" s="14" customFormat="1" ht="12.75">
      <c r="A49" s="2">
        <v>44</v>
      </c>
      <c r="B49" s="143" t="s">
        <v>192</v>
      </c>
      <c r="C49" s="2">
        <v>2015</v>
      </c>
      <c r="D49" s="252">
        <v>6691.2</v>
      </c>
    </row>
    <row r="50" spans="1:4" s="14" customFormat="1" ht="12.75">
      <c r="A50" s="2">
        <v>45</v>
      </c>
      <c r="B50" s="143" t="s">
        <v>193</v>
      </c>
      <c r="C50" s="2">
        <v>2015</v>
      </c>
      <c r="D50" s="252">
        <f>350.55*2</f>
        <v>701.1</v>
      </c>
    </row>
    <row r="51" spans="1:4" s="14" customFormat="1" ht="12.75">
      <c r="A51" s="2">
        <v>46</v>
      </c>
      <c r="B51" s="143" t="s">
        <v>194</v>
      </c>
      <c r="C51" s="2">
        <v>2015</v>
      </c>
      <c r="D51" s="252">
        <f>1135*2</f>
        <v>2270</v>
      </c>
    </row>
    <row r="52" spans="1:4" s="14" customFormat="1" ht="12.75">
      <c r="A52" s="2">
        <v>47</v>
      </c>
      <c r="B52" s="1" t="s">
        <v>195</v>
      </c>
      <c r="C52" s="2">
        <v>2015</v>
      </c>
      <c r="D52" s="252">
        <v>7749</v>
      </c>
    </row>
    <row r="53" spans="1:4" s="14" customFormat="1" ht="12.75">
      <c r="A53" s="2">
        <v>48</v>
      </c>
      <c r="B53" s="1" t="s">
        <v>196</v>
      </c>
      <c r="C53" s="2">
        <v>2015</v>
      </c>
      <c r="D53" s="205">
        <v>30420.36</v>
      </c>
    </row>
    <row r="54" spans="1:4" s="14" customFormat="1" ht="12.75">
      <c r="A54" s="2">
        <v>49</v>
      </c>
      <c r="B54" s="1" t="s">
        <v>197</v>
      </c>
      <c r="C54" s="2">
        <v>2015</v>
      </c>
      <c r="D54" s="205">
        <v>9122.91</v>
      </c>
    </row>
    <row r="55" spans="1:4" s="14" customFormat="1" ht="12.75">
      <c r="A55" s="2">
        <v>50</v>
      </c>
      <c r="B55" s="1" t="s">
        <v>198</v>
      </c>
      <c r="C55" s="2">
        <v>2015</v>
      </c>
      <c r="D55" s="205">
        <f>6302.04*6</f>
        <v>37812.24</v>
      </c>
    </row>
    <row r="56" spans="1:4" s="14" customFormat="1" ht="12.75">
      <c r="A56" s="2">
        <v>51</v>
      </c>
      <c r="B56" s="1" t="s">
        <v>199</v>
      </c>
      <c r="C56" s="2">
        <v>2015</v>
      </c>
      <c r="D56" s="205">
        <f>3345.6*2</f>
        <v>6691.2</v>
      </c>
    </row>
    <row r="57" spans="1:4" s="14" customFormat="1" ht="12.75">
      <c r="A57" s="2">
        <v>52</v>
      </c>
      <c r="B57" s="1" t="s">
        <v>200</v>
      </c>
      <c r="C57" s="2">
        <v>2015</v>
      </c>
      <c r="D57" s="205">
        <v>5828</v>
      </c>
    </row>
    <row r="58" spans="1:4" s="14" customFormat="1" ht="12.75">
      <c r="A58" s="2">
        <v>53</v>
      </c>
      <c r="B58" s="1" t="s">
        <v>201</v>
      </c>
      <c r="C58" s="2">
        <v>2015</v>
      </c>
      <c r="D58" s="205">
        <v>12213.9</v>
      </c>
    </row>
    <row r="59" spans="1:4" s="14" customFormat="1" ht="12.75">
      <c r="A59" s="2">
        <v>54</v>
      </c>
      <c r="B59" s="1" t="s">
        <v>201</v>
      </c>
      <c r="C59" s="2">
        <v>2015</v>
      </c>
      <c r="D59" s="205">
        <v>9717</v>
      </c>
    </row>
    <row r="60" spans="1:4" s="14" customFormat="1" ht="12.75">
      <c r="A60" s="2">
        <v>55</v>
      </c>
      <c r="B60" s="1" t="s">
        <v>202</v>
      </c>
      <c r="C60" s="2">
        <v>2016</v>
      </c>
      <c r="D60" s="205">
        <v>21192.9</v>
      </c>
    </row>
    <row r="61" spans="1:4" s="14" customFormat="1" ht="12.75">
      <c r="A61" s="2">
        <v>56</v>
      </c>
      <c r="B61" s="1" t="s">
        <v>202</v>
      </c>
      <c r="C61" s="2">
        <v>2016</v>
      </c>
      <c r="D61" s="205">
        <v>23247</v>
      </c>
    </row>
    <row r="62" spans="1:4" s="14" customFormat="1" ht="12.75">
      <c r="A62" s="2">
        <v>57</v>
      </c>
      <c r="B62" s="1" t="s">
        <v>203</v>
      </c>
      <c r="C62" s="2">
        <v>2016</v>
      </c>
      <c r="D62" s="205">
        <f>650.67*6</f>
        <v>3904.0199999999995</v>
      </c>
    </row>
    <row r="63" spans="1:4" s="14" customFormat="1" ht="12.75">
      <c r="A63" s="2">
        <v>58</v>
      </c>
      <c r="B63" s="1" t="s">
        <v>204</v>
      </c>
      <c r="C63" s="2">
        <v>2016</v>
      </c>
      <c r="D63" s="205">
        <v>32964</v>
      </c>
    </row>
    <row r="64" spans="1:4" s="14" customFormat="1" ht="12.75">
      <c r="A64" s="2">
        <v>59</v>
      </c>
      <c r="B64" s="1" t="s">
        <v>205</v>
      </c>
      <c r="C64" s="2">
        <v>2016</v>
      </c>
      <c r="D64" s="205">
        <f>6268.39*3</f>
        <v>18805.170000000002</v>
      </c>
    </row>
    <row r="65" spans="1:4" s="14" customFormat="1" ht="12.75">
      <c r="A65" s="2">
        <v>60</v>
      </c>
      <c r="B65" s="1" t="s">
        <v>206</v>
      </c>
      <c r="C65" s="2">
        <v>2016</v>
      </c>
      <c r="D65" s="205">
        <v>1523.23</v>
      </c>
    </row>
    <row r="66" spans="1:4" s="14" customFormat="1" ht="12.75">
      <c r="A66" s="2">
        <v>61</v>
      </c>
      <c r="B66" s="142" t="s">
        <v>207</v>
      </c>
      <c r="C66" s="2">
        <v>2016</v>
      </c>
      <c r="D66" s="205">
        <f>2742.9*3</f>
        <v>8228.7</v>
      </c>
    </row>
    <row r="67" spans="1:4" s="14" customFormat="1" ht="12.75">
      <c r="A67" s="2">
        <v>62</v>
      </c>
      <c r="B67" s="1" t="s">
        <v>208</v>
      </c>
      <c r="C67" s="2">
        <v>2016</v>
      </c>
      <c r="D67" s="205">
        <f>1157.43*3</f>
        <v>3472.29</v>
      </c>
    </row>
    <row r="68" spans="1:4" s="14" customFormat="1" ht="12.75">
      <c r="A68" s="2">
        <v>63</v>
      </c>
      <c r="B68" s="1" t="s">
        <v>209</v>
      </c>
      <c r="C68" s="2">
        <v>2016</v>
      </c>
      <c r="D68" s="205">
        <f>3040.56*5</f>
        <v>15202.8</v>
      </c>
    </row>
    <row r="69" spans="1:4" s="14" customFormat="1" ht="12.75">
      <c r="A69" s="2">
        <v>64</v>
      </c>
      <c r="B69" s="1" t="s">
        <v>210</v>
      </c>
      <c r="C69" s="2">
        <v>2016</v>
      </c>
      <c r="D69" s="205">
        <f>787.2*5</f>
        <v>3936</v>
      </c>
    </row>
    <row r="70" spans="1:4" s="14" customFormat="1" ht="12.75">
      <c r="A70" s="2">
        <v>65</v>
      </c>
      <c r="B70" s="1" t="s">
        <v>211</v>
      </c>
      <c r="C70" s="2">
        <v>2016</v>
      </c>
      <c r="D70" s="205">
        <v>9040.5</v>
      </c>
    </row>
    <row r="71" spans="1:4" s="14" customFormat="1" ht="12.75">
      <c r="A71" s="2">
        <v>66</v>
      </c>
      <c r="B71" s="1" t="s">
        <v>212</v>
      </c>
      <c r="C71" s="2">
        <v>2016</v>
      </c>
      <c r="D71" s="205">
        <v>5525.72</v>
      </c>
    </row>
    <row r="72" spans="1:4" s="14" customFormat="1" ht="12.75">
      <c r="A72" s="2">
        <v>67</v>
      </c>
      <c r="B72" s="1" t="s">
        <v>171</v>
      </c>
      <c r="C72" s="2">
        <v>2016</v>
      </c>
      <c r="D72" s="205">
        <v>6178.69</v>
      </c>
    </row>
    <row r="73" spans="1:4" s="14" customFormat="1" ht="12.75">
      <c r="A73" s="2">
        <v>68</v>
      </c>
      <c r="B73" s="1" t="s">
        <v>213</v>
      </c>
      <c r="C73" s="2">
        <v>2017</v>
      </c>
      <c r="D73" s="205">
        <v>23944.4</v>
      </c>
    </row>
    <row r="74" spans="1:4" s="14" customFormat="1" ht="12.75">
      <c r="A74" s="2">
        <v>69</v>
      </c>
      <c r="B74" s="1" t="s">
        <v>214</v>
      </c>
      <c r="C74" s="2">
        <v>2017</v>
      </c>
      <c r="D74" s="205">
        <v>873.3</v>
      </c>
    </row>
    <row r="75" spans="1:4" s="14" customFormat="1" ht="12.75">
      <c r="A75" s="2">
        <v>70</v>
      </c>
      <c r="B75" s="1" t="s">
        <v>215</v>
      </c>
      <c r="C75" s="2">
        <v>2017</v>
      </c>
      <c r="D75" s="205">
        <v>8508.06</v>
      </c>
    </row>
    <row r="76" spans="1:4" s="14" customFormat="1" ht="12.75">
      <c r="A76" s="2">
        <v>71</v>
      </c>
      <c r="B76" s="1" t="s">
        <v>216</v>
      </c>
      <c r="C76" s="2">
        <v>2017</v>
      </c>
      <c r="D76" s="205">
        <f>6268.39*4</f>
        <v>25073.56</v>
      </c>
    </row>
    <row r="77" spans="1:4" s="14" customFormat="1" ht="12.75">
      <c r="A77" s="2">
        <v>72</v>
      </c>
      <c r="B77" s="1" t="s">
        <v>217</v>
      </c>
      <c r="C77" s="2">
        <v>2017</v>
      </c>
      <c r="D77" s="205">
        <f>3960.44*3</f>
        <v>11881.32</v>
      </c>
    </row>
    <row r="78" spans="1:4" s="14" customFormat="1" ht="12.75">
      <c r="A78" s="2"/>
      <c r="B78" s="35"/>
      <c r="C78" s="36"/>
      <c r="D78" s="253"/>
    </row>
    <row r="79" spans="1:4" s="14" customFormat="1" ht="12.75">
      <c r="A79" s="2">
        <v>10</v>
      </c>
      <c r="B79" s="35"/>
      <c r="C79" s="36"/>
      <c r="D79" s="253"/>
    </row>
    <row r="80" spans="1:4" s="14" customFormat="1" ht="12.75">
      <c r="A80" s="2"/>
      <c r="B80" s="20" t="s">
        <v>0</v>
      </c>
      <c r="C80" s="2"/>
      <c r="D80" s="254">
        <f>SUM(D6:D79)</f>
        <v>937507.5700000001</v>
      </c>
    </row>
    <row r="81" spans="1:4" ht="13.5" customHeight="1">
      <c r="A81" s="355" t="s">
        <v>246</v>
      </c>
      <c r="B81" s="355"/>
      <c r="C81" s="355"/>
      <c r="D81" s="355"/>
    </row>
    <row r="82" spans="1:4" s="19" customFormat="1" ht="12.75">
      <c r="A82" s="2">
        <v>1</v>
      </c>
      <c r="B82" s="96" t="s">
        <v>247</v>
      </c>
      <c r="C82" s="97">
        <v>2013</v>
      </c>
      <c r="D82" s="255">
        <v>1779</v>
      </c>
    </row>
    <row r="83" spans="1:4" s="19" customFormat="1" ht="12.75">
      <c r="A83" s="2">
        <v>2</v>
      </c>
      <c r="B83" s="96" t="s">
        <v>247</v>
      </c>
      <c r="C83" s="97">
        <v>2013</v>
      </c>
      <c r="D83" s="256">
        <v>1779</v>
      </c>
    </row>
    <row r="84" spans="1:4" s="19" customFormat="1" ht="12.75">
      <c r="A84" s="2">
        <v>3</v>
      </c>
      <c r="B84" s="96" t="s">
        <v>248</v>
      </c>
      <c r="C84" s="97">
        <v>2013</v>
      </c>
      <c r="D84" s="256">
        <v>1099</v>
      </c>
    </row>
    <row r="85" spans="1:4" s="19" customFormat="1" ht="12.75">
      <c r="A85" s="2">
        <v>4</v>
      </c>
      <c r="B85" s="96" t="s">
        <v>248</v>
      </c>
      <c r="C85" s="97">
        <v>2013</v>
      </c>
      <c r="D85" s="256">
        <v>1650</v>
      </c>
    </row>
    <row r="86" spans="1:4" s="19" customFormat="1" ht="12.75">
      <c r="A86" s="2">
        <v>5</v>
      </c>
      <c r="B86" s="96" t="s">
        <v>247</v>
      </c>
      <c r="C86" s="97">
        <v>2013</v>
      </c>
      <c r="D86" s="256">
        <v>1779</v>
      </c>
    </row>
    <row r="87" spans="1:4" s="19" customFormat="1" ht="12.75">
      <c r="A87" s="2">
        <v>6</v>
      </c>
      <c r="B87" s="96" t="s">
        <v>249</v>
      </c>
      <c r="C87" s="97">
        <v>2013</v>
      </c>
      <c r="D87" s="256">
        <v>1849</v>
      </c>
    </row>
    <row r="88" spans="1:4" s="19" customFormat="1" ht="12.75">
      <c r="A88" s="2">
        <v>7</v>
      </c>
      <c r="B88" s="96" t="s">
        <v>249</v>
      </c>
      <c r="C88" s="97">
        <v>2013</v>
      </c>
      <c r="D88" s="256">
        <v>1449</v>
      </c>
    </row>
    <row r="89" spans="1:4" s="19" customFormat="1" ht="12.75">
      <c r="A89" s="2">
        <v>8</v>
      </c>
      <c r="B89" s="96" t="s">
        <v>250</v>
      </c>
      <c r="C89" s="97">
        <v>2014</v>
      </c>
      <c r="D89" s="256">
        <v>2952</v>
      </c>
    </row>
    <row r="90" spans="1:4" s="19" customFormat="1" ht="12.75">
      <c r="A90" s="2">
        <v>9</v>
      </c>
      <c r="B90" s="96" t="s">
        <v>251</v>
      </c>
      <c r="C90" s="97">
        <v>2014</v>
      </c>
      <c r="D90" s="256">
        <v>3690</v>
      </c>
    </row>
    <row r="91" spans="1:4" s="19" customFormat="1" ht="12.75">
      <c r="A91" s="2">
        <v>10</v>
      </c>
      <c r="B91" s="96" t="s">
        <v>251</v>
      </c>
      <c r="C91" s="97">
        <v>2014</v>
      </c>
      <c r="D91" s="256">
        <v>3321</v>
      </c>
    </row>
    <row r="92" spans="1:4" s="19" customFormat="1" ht="25.5">
      <c r="A92" s="2">
        <v>11</v>
      </c>
      <c r="B92" s="1" t="s">
        <v>254</v>
      </c>
      <c r="C92" s="97">
        <v>2014</v>
      </c>
      <c r="D92" s="257">
        <v>39643</v>
      </c>
    </row>
    <row r="93" spans="1:4" s="19" customFormat="1" ht="12.75">
      <c r="A93" s="2">
        <v>12</v>
      </c>
      <c r="B93" s="96" t="s">
        <v>252</v>
      </c>
      <c r="C93" s="97">
        <v>2014</v>
      </c>
      <c r="D93" s="256">
        <v>1651.83</v>
      </c>
    </row>
    <row r="94" spans="1:4" s="19" customFormat="1" ht="12.75">
      <c r="A94" s="2">
        <v>13</v>
      </c>
      <c r="B94" s="96" t="s">
        <v>250</v>
      </c>
      <c r="C94" s="97">
        <v>2015</v>
      </c>
      <c r="D94" s="256">
        <v>2804</v>
      </c>
    </row>
    <row r="95" spans="1:4" s="19" customFormat="1" ht="12.75">
      <c r="A95" s="2">
        <v>14</v>
      </c>
      <c r="B95" s="1" t="s">
        <v>255</v>
      </c>
      <c r="C95" s="97">
        <v>2015</v>
      </c>
      <c r="D95" s="257">
        <v>11752</v>
      </c>
    </row>
    <row r="96" spans="1:4" s="19" customFormat="1" ht="12.75">
      <c r="A96" s="2">
        <v>15</v>
      </c>
      <c r="B96" s="96" t="s">
        <v>253</v>
      </c>
      <c r="C96" s="97">
        <v>2016</v>
      </c>
      <c r="D96" s="256">
        <v>2001.21</v>
      </c>
    </row>
    <row r="97" spans="1:4" s="19" customFormat="1" ht="12.75">
      <c r="A97" s="2">
        <v>16</v>
      </c>
      <c r="B97" s="96" t="s">
        <v>253</v>
      </c>
      <c r="C97" s="97">
        <v>2016</v>
      </c>
      <c r="D97" s="256">
        <v>2151.27</v>
      </c>
    </row>
    <row r="98" spans="1:4" s="19" customFormat="1" ht="12.75">
      <c r="A98" s="2"/>
      <c r="B98" s="96"/>
      <c r="C98" s="97"/>
      <c r="D98" s="256"/>
    </row>
    <row r="99" spans="1:4" s="19" customFormat="1" ht="13.5" customHeight="1">
      <c r="A99" s="2"/>
      <c r="B99" s="20" t="s">
        <v>0</v>
      </c>
      <c r="C99" s="2"/>
      <c r="D99" s="258">
        <f>SUM(D82:D98)</f>
        <v>81350.31000000001</v>
      </c>
    </row>
    <row r="100" spans="1:4" s="19" customFormat="1" ht="13.5" customHeight="1">
      <c r="A100" s="355" t="s">
        <v>267</v>
      </c>
      <c r="B100" s="355"/>
      <c r="C100" s="355"/>
      <c r="D100" s="355"/>
    </row>
    <row r="101" spans="1:4" s="19" customFormat="1" ht="13.5" customHeight="1">
      <c r="A101" s="62">
        <v>1</v>
      </c>
      <c r="B101" s="140" t="s">
        <v>303</v>
      </c>
      <c r="C101" s="141">
        <v>2014</v>
      </c>
      <c r="D101" s="209">
        <v>3419.4</v>
      </c>
    </row>
    <row r="102" spans="1:4" s="19" customFormat="1" ht="13.5" customHeight="1">
      <c r="A102" s="62">
        <v>2</v>
      </c>
      <c r="B102" s="140" t="s">
        <v>304</v>
      </c>
      <c r="C102" s="141">
        <v>2013</v>
      </c>
      <c r="D102" s="209">
        <v>5700</v>
      </c>
    </row>
    <row r="103" spans="1:4" s="19" customFormat="1" ht="13.5" customHeight="1">
      <c r="A103" s="62">
        <v>3</v>
      </c>
      <c r="B103" s="1" t="s">
        <v>305</v>
      </c>
      <c r="C103" s="2">
        <v>2016</v>
      </c>
      <c r="D103" s="205">
        <v>1499</v>
      </c>
    </row>
    <row r="104" spans="1:4" s="19" customFormat="1" ht="13.5" customHeight="1">
      <c r="A104" s="62">
        <v>4</v>
      </c>
      <c r="B104" s="1" t="s">
        <v>306</v>
      </c>
      <c r="C104" s="2">
        <v>2015</v>
      </c>
      <c r="D104" s="205">
        <v>3770</v>
      </c>
    </row>
    <row r="105" spans="1:4" s="19" customFormat="1" ht="13.5" customHeight="1">
      <c r="A105" s="62">
        <v>5</v>
      </c>
      <c r="B105" s="1" t="s">
        <v>307</v>
      </c>
      <c r="C105" s="2">
        <v>2016</v>
      </c>
      <c r="D105" s="205">
        <v>2583</v>
      </c>
    </row>
    <row r="106" spans="1:4" s="19" customFormat="1" ht="13.5" customHeight="1">
      <c r="A106" s="62">
        <v>6</v>
      </c>
      <c r="B106" s="1" t="s">
        <v>308</v>
      </c>
      <c r="C106" s="2">
        <v>2013</v>
      </c>
      <c r="D106" s="205">
        <v>990</v>
      </c>
    </row>
    <row r="107" spans="1:4" s="19" customFormat="1" ht="13.5" customHeight="1">
      <c r="A107" s="62">
        <v>7</v>
      </c>
      <c r="B107" s="1" t="s">
        <v>309</v>
      </c>
      <c r="C107" s="2">
        <v>2013</v>
      </c>
      <c r="D107" s="205">
        <v>11685</v>
      </c>
    </row>
    <row r="108" spans="1:4" s="19" customFormat="1" ht="13.5" customHeight="1">
      <c r="A108" s="62">
        <v>8</v>
      </c>
      <c r="B108" s="1" t="s">
        <v>310</v>
      </c>
      <c r="C108" s="2">
        <v>2016</v>
      </c>
      <c r="D108" s="205">
        <v>1414.5</v>
      </c>
    </row>
    <row r="109" spans="1:4" s="19" customFormat="1" ht="13.5" customHeight="1">
      <c r="A109" s="62">
        <v>9</v>
      </c>
      <c r="B109" s="1" t="s">
        <v>311</v>
      </c>
      <c r="C109" s="2">
        <v>2016</v>
      </c>
      <c r="D109" s="205">
        <v>3089.43</v>
      </c>
    </row>
    <row r="110" spans="1:4" s="19" customFormat="1" ht="13.5" customHeight="1">
      <c r="A110" s="62">
        <v>10</v>
      </c>
      <c r="B110" s="1" t="s">
        <v>312</v>
      </c>
      <c r="C110" s="2">
        <v>2017</v>
      </c>
      <c r="D110" s="205">
        <v>3440</v>
      </c>
    </row>
    <row r="111" spans="1:4" s="19" customFormat="1" ht="13.5" customHeight="1">
      <c r="A111" s="62">
        <v>11</v>
      </c>
      <c r="B111" s="1" t="s">
        <v>313</v>
      </c>
      <c r="C111" s="2">
        <v>2017</v>
      </c>
      <c r="D111" s="205">
        <v>3276.96</v>
      </c>
    </row>
    <row r="112" spans="1:4" s="19" customFormat="1" ht="13.5" customHeight="1">
      <c r="A112" s="62">
        <v>12</v>
      </c>
      <c r="B112" s="1" t="s">
        <v>314</v>
      </c>
      <c r="C112" s="2">
        <v>2015</v>
      </c>
      <c r="D112" s="205">
        <v>2978</v>
      </c>
    </row>
    <row r="113" spans="1:4" s="19" customFormat="1" ht="13.5" customHeight="1">
      <c r="A113" s="62">
        <v>13</v>
      </c>
      <c r="B113" s="1" t="s">
        <v>315</v>
      </c>
      <c r="C113" s="2">
        <v>2017</v>
      </c>
      <c r="D113" s="205">
        <v>980</v>
      </c>
    </row>
    <row r="114" spans="1:4" s="19" customFormat="1" ht="17.25" customHeight="1">
      <c r="A114" s="62">
        <v>14</v>
      </c>
      <c r="B114" s="1" t="s">
        <v>316</v>
      </c>
      <c r="C114" s="2">
        <v>2017</v>
      </c>
      <c r="D114" s="205">
        <v>2890.5</v>
      </c>
    </row>
    <row r="115" spans="1:4" s="19" customFormat="1" ht="17.25" customHeight="1">
      <c r="A115" s="62"/>
      <c r="B115" s="24"/>
      <c r="C115" s="25"/>
      <c r="D115" s="259"/>
    </row>
    <row r="116" spans="1:4" s="19" customFormat="1" ht="13.5" customHeight="1">
      <c r="A116" s="33"/>
      <c r="B116" s="349" t="s">
        <v>0</v>
      </c>
      <c r="C116" s="349" t="s">
        <v>9</v>
      </c>
      <c r="D116" s="258">
        <f>SUM(D101:D115)</f>
        <v>47715.79</v>
      </c>
    </row>
    <row r="117" spans="1:4" s="19" customFormat="1" ht="13.5" customHeight="1">
      <c r="A117" s="355" t="s">
        <v>850</v>
      </c>
      <c r="B117" s="355"/>
      <c r="C117" s="355"/>
      <c r="D117" s="355"/>
    </row>
    <row r="118" spans="1:4" s="19" customFormat="1" ht="13.5" customHeight="1">
      <c r="A118" s="2">
        <v>1</v>
      </c>
      <c r="B118" s="165" t="s">
        <v>851</v>
      </c>
      <c r="C118" s="241">
        <v>2014</v>
      </c>
      <c r="D118" s="260">
        <v>1298.88</v>
      </c>
    </row>
    <row r="119" spans="1:4" s="19" customFormat="1" ht="13.5" customHeight="1">
      <c r="A119" s="2">
        <v>2</v>
      </c>
      <c r="B119" s="165" t="s">
        <v>852</v>
      </c>
      <c r="C119" s="241">
        <v>2014</v>
      </c>
      <c r="D119" s="260">
        <v>781.05</v>
      </c>
    </row>
    <row r="120" spans="1:4" s="19" customFormat="1" ht="13.5" customHeight="1">
      <c r="A120" s="2">
        <v>3</v>
      </c>
      <c r="B120" s="242" t="s">
        <v>853</v>
      </c>
      <c r="C120" s="241">
        <v>2014</v>
      </c>
      <c r="D120" s="261">
        <v>865</v>
      </c>
    </row>
    <row r="121" spans="1:4" s="19" customFormat="1" ht="13.5" customHeight="1">
      <c r="A121" s="2">
        <v>4</v>
      </c>
      <c r="B121" s="242" t="s">
        <v>853</v>
      </c>
      <c r="C121" s="241">
        <v>2014</v>
      </c>
      <c r="D121" s="261">
        <v>865</v>
      </c>
    </row>
    <row r="122" spans="1:4" s="19" customFormat="1" ht="13.5" customHeight="1">
      <c r="A122" s="2">
        <v>5</v>
      </c>
      <c r="B122" s="242" t="s">
        <v>853</v>
      </c>
      <c r="C122" s="241">
        <v>2014</v>
      </c>
      <c r="D122" s="261">
        <v>865</v>
      </c>
    </row>
    <row r="123" spans="1:4" s="19" customFormat="1" ht="13.5" customHeight="1">
      <c r="A123" s="2">
        <v>6</v>
      </c>
      <c r="B123" s="242" t="s">
        <v>854</v>
      </c>
      <c r="C123" s="241">
        <v>2014</v>
      </c>
      <c r="D123" s="260">
        <v>699</v>
      </c>
    </row>
    <row r="124" spans="1:4" s="19" customFormat="1" ht="13.5" customHeight="1">
      <c r="A124" s="2">
        <v>7</v>
      </c>
      <c r="B124" s="242" t="s">
        <v>854</v>
      </c>
      <c r="C124" s="241">
        <v>2014</v>
      </c>
      <c r="D124" s="260">
        <v>699</v>
      </c>
    </row>
    <row r="125" spans="1:4" s="19" customFormat="1" ht="13.5" customHeight="1">
      <c r="A125" s="2">
        <v>8</v>
      </c>
      <c r="B125" s="242" t="s">
        <v>854</v>
      </c>
      <c r="C125" s="241">
        <v>2014</v>
      </c>
      <c r="D125" s="260">
        <v>699</v>
      </c>
    </row>
    <row r="126" spans="1:4" s="19" customFormat="1" ht="13.5" customHeight="1">
      <c r="A126" s="2">
        <v>9</v>
      </c>
      <c r="B126" s="57" t="s">
        <v>855</v>
      </c>
      <c r="C126" s="241">
        <v>2014</v>
      </c>
      <c r="D126" s="260">
        <v>1935</v>
      </c>
    </row>
    <row r="127" spans="1:4" s="19" customFormat="1" ht="13.5" customHeight="1">
      <c r="A127" s="2">
        <v>10</v>
      </c>
      <c r="B127" s="57" t="s">
        <v>855</v>
      </c>
      <c r="C127" s="241">
        <v>2014</v>
      </c>
      <c r="D127" s="260">
        <v>1935</v>
      </c>
    </row>
    <row r="128" spans="1:4" s="19" customFormat="1" ht="13.5" customHeight="1">
      <c r="A128" s="2">
        <v>11</v>
      </c>
      <c r="B128" s="57" t="s">
        <v>855</v>
      </c>
      <c r="C128" s="241">
        <v>2014</v>
      </c>
      <c r="D128" s="260">
        <v>1935</v>
      </c>
    </row>
    <row r="129" spans="1:4" s="19" customFormat="1" ht="13.5" customHeight="1">
      <c r="A129" s="2">
        <v>12</v>
      </c>
      <c r="B129" s="57" t="s">
        <v>855</v>
      </c>
      <c r="C129" s="241">
        <v>2014</v>
      </c>
      <c r="D129" s="260">
        <v>1935</v>
      </c>
    </row>
    <row r="130" spans="1:4" s="19" customFormat="1" ht="13.5" customHeight="1">
      <c r="A130" s="2">
        <v>13</v>
      </c>
      <c r="B130" s="57" t="s">
        <v>855</v>
      </c>
      <c r="C130" s="241">
        <v>2014</v>
      </c>
      <c r="D130" s="260">
        <v>1935</v>
      </c>
    </row>
    <row r="131" spans="1:4" s="19" customFormat="1" ht="13.5" customHeight="1">
      <c r="A131" s="2">
        <v>14</v>
      </c>
      <c r="B131" s="57" t="s">
        <v>855</v>
      </c>
      <c r="C131" s="241">
        <v>2014</v>
      </c>
      <c r="D131" s="260">
        <v>1935</v>
      </c>
    </row>
    <row r="132" spans="1:4" s="19" customFormat="1" ht="13.5" customHeight="1">
      <c r="A132" s="2">
        <v>15</v>
      </c>
      <c r="B132" s="57" t="s">
        <v>855</v>
      </c>
      <c r="C132" s="241">
        <v>2014</v>
      </c>
      <c r="D132" s="260">
        <v>1935</v>
      </c>
    </row>
    <row r="133" spans="1:4" s="19" customFormat="1" ht="13.5" customHeight="1">
      <c r="A133" s="2">
        <v>16</v>
      </c>
      <c r="B133" s="57" t="s">
        <v>855</v>
      </c>
      <c r="C133" s="241">
        <v>2014</v>
      </c>
      <c r="D133" s="260">
        <v>1935</v>
      </c>
    </row>
    <row r="134" spans="1:4" s="19" customFormat="1" ht="13.5" customHeight="1">
      <c r="A134" s="2">
        <v>17</v>
      </c>
      <c r="B134" s="57" t="s">
        <v>855</v>
      </c>
      <c r="C134" s="241">
        <v>2014</v>
      </c>
      <c r="D134" s="260">
        <v>1935</v>
      </c>
    </row>
    <row r="135" spans="1:4" s="19" customFormat="1" ht="13.5" customHeight="1">
      <c r="A135" s="2">
        <v>18</v>
      </c>
      <c r="B135" s="57" t="s">
        <v>855</v>
      </c>
      <c r="C135" s="241">
        <v>2014</v>
      </c>
      <c r="D135" s="260">
        <v>1935</v>
      </c>
    </row>
    <row r="136" spans="1:4" s="19" customFormat="1" ht="13.5" customHeight="1">
      <c r="A136" s="2">
        <v>19</v>
      </c>
      <c r="B136" s="57" t="s">
        <v>855</v>
      </c>
      <c r="C136" s="241">
        <v>2014</v>
      </c>
      <c r="D136" s="260">
        <v>1935</v>
      </c>
    </row>
    <row r="137" spans="1:4" s="19" customFormat="1" ht="13.5" customHeight="1">
      <c r="A137" s="2">
        <v>20</v>
      </c>
      <c r="B137" s="57" t="s">
        <v>855</v>
      </c>
      <c r="C137" s="241">
        <v>2014</v>
      </c>
      <c r="D137" s="260">
        <v>1935</v>
      </c>
    </row>
    <row r="138" spans="1:4" s="19" customFormat="1" ht="13.5" customHeight="1">
      <c r="A138" s="2">
        <v>21</v>
      </c>
      <c r="B138" s="57" t="s">
        <v>855</v>
      </c>
      <c r="C138" s="241">
        <v>2014</v>
      </c>
      <c r="D138" s="260">
        <v>1935</v>
      </c>
    </row>
    <row r="139" spans="1:4" s="19" customFormat="1" ht="13.5" customHeight="1">
      <c r="A139" s="2">
        <v>22</v>
      </c>
      <c r="B139" s="57" t="s">
        <v>856</v>
      </c>
      <c r="C139" s="241">
        <v>2016</v>
      </c>
      <c r="D139" s="260">
        <v>1749.99</v>
      </c>
    </row>
    <row r="140" spans="1:4" s="14" customFormat="1" ht="12.75">
      <c r="A140" s="349" t="s">
        <v>0</v>
      </c>
      <c r="B140" s="349" t="s">
        <v>9</v>
      </c>
      <c r="C140" s="2"/>
      <c r="D140" s="258">
        <f>SUM(D118:D139)</f>
        <v>33676.92</v>
      </c>
    </row>
    <row r="141" spans="1:4" s="14" customFormat="1" ht="12.75">
      <c r="A141" s="3"/>
      <c r="B141" s="3"/>
      <c r="C141" s="2"/>
      <c r="D141" s="258"/>
    </row>
    <row r="142" spans="1:4" s="14" customFormat="1" ht="12.75">
      <c r="A142" s="355" t="s">
        <v>857</v>
      </c>
      <c r="B142" s="355"/>
      <c r="C142" s="355"/>
      <c r="D142" s="355"/>
    </row>
    <row r="143" spans="1:4" s="14" customFormat="1" ht="12.75">
      <c r="A143" s="2">
        <v>1</v>
      </c>
      <c r="B143" s="330" t="s">
        <v>894</v>
      </c>
      <c r="C143" s="331">
        <v>2013</v>
      </c>
      <c r="D143" s="334">
        <v>12474</v>
      </c>
    </row>
    <row r="144" spans="1:4" s="14" customFormat="1" ht="12.75">
      <c r="A144" s="2">
        <v>2</v>
      </c>
      <c r="B144" s="330" t="s">
        <v>895</v>
      </c>
      <c r="C144" s="331">
        <v>2013</v>
      </c>
      <c r="D144" s="334">
        <v>479</v>
      </c>
    </row>
    <row r="145" spans="1:4" s="14" customFormat="1" ht="12.75">
      <c r="A145" s="2">
        <v>3</v>
      </c>
      <c r="B145" s="330" t="s">
        <v>896</v>
      </c>
      <c r="C145" s="331">
        <v>2013</v>
      </c>
      <c r="D145" s="334">
        <v>730</v>
      </c>
    </row>
    <row r="146" spans="1:4" s="14" customFormat="1" ht="12.75">
      <c r="A146" s="2">
        <v>4</v>
      </c>
      <c r="B146" s="330" t="s">
        <v>897</v>
      </c>
      <c r="C146" s="331">
        <v>2013</v>
      </c>
      <c r="D146" s="334">
        <v>1991.78</v>
      </c>
    </row>
    <row r="147" spans="1:4" s="14" customFormat="1" ht="12.75">
      <c r="A147" s="2">
        <v>5</v>
      </c>
      <c r="B147" s="330" t="s">
        <v>898</v>
      </c>
      <c r="C147" s="331">
        <v>2013</v>
      </c>
      <c r="D147" s="334">
        <v>7406</v>
      </c>
    </row>
    <row r="148" spans="1:4" s="14" customFormat="1" ht="12.75">
      <c r="A148" s="2">
        <v>6</v>
      </c>
      <c r="B148" s="330" t="s">
        <v>899</v>
      </c>
      <c r="C148" s="331">
        <v>2013</v>
      </c>
      <c r="D148" s="334">
        <v>3840</v>
      </c>
    </row>
    <row r="149" spans="1:4" s="14" customFormat="1" ht="12.75">
      <c r="A149" s="2">
        <v>7</v>
      </c>
      <c r="B149" s="330" t="s">
        <v>900</v>
      </c>
      <c r="C149" s="331">
        <v>2013</v>
      </c>
      <c r="D149" s="334">
        <v>568</v>
      </c>
    </row>
    <row r="150" spans="1:4" s="14" customFormat="1" ht="12.75">
      <c r="A150" s="2">
        <v>8</v>
      </c>
      <c r="B150" s="330" t="s">
        <v>901</v>
      </c>
      <c r="C150" s="331">
        <v>2014</v>
      </c>
      <c r="D150" s="334">
        <v>614</v>
      </c>
    </row>
    <row r="151" spans="1:4" s="14" customFormat="1" ht="12.75">
      <c r="A151" s="2">
        <v>9</v>
      </c>
      <c r="B151" s="330" t="s">
        <v>902</v>
      </c>
      <c r="C151" s="331">
        <v>2014</v>
      </c>
      <c r="D151" s="334">
        <v>599</v>
      </c>
    </row>
    <row r="152" spans="1:4" s="14" customFormat="1" ht="12.75">
      <c r="A152" s="2">
        <v>10</v>
      </c>
      <c r="B152" s="330" t="s">
        <v>903</v>
      </c>
      <c r="C152" s="331">
        <v>2014</v>
      </c>
      <c r="D152" s="334">
        <v>2550</v>
      </c>
    </row>
    <row r="153" spans="1:4" s="14" customFormat="1" ht="12.75">
      <c r="A153" s="2">
        <v>11</v>
      </c>
      <c r="B153" s="330" t="s">
        <v>904</v>
      </c>
      <c r="C153" s="331">
        <v>2014</v>
      </c>
      <c r="D153" s="334">
        <v>860</v>
      </c>
    </row>
    <row r="154" spans="1:4" s="14" customFormat="1" ht="12.75">
      <c r="A154" s="2">
        <v>12</v>
      </c>
      <c r="B154" s="330" t="s">
        <v>905</v>
      </c>
      <c r="C154" s="331">
        <v>2014</v>
      </c>
      <c r="D154" s="334">
        <v>486</v>
      </c>
    </row>
    <row r="155" spans="1:4" s="14" customFormat="1" ht="12.75">
      <c r="A155" s="2">
        <v>13</v>
      </c>
      <c r="B155" s="330" t="s">
        <v>906</v>
      </c>
      <c r="C155" s="331">
        <v>2014</v>
      </c>
      <c r="D155" s="334">
        <v>229</v>
      </c>
    </row>
    <row r="156" spans="1:4" s="14" customFormat="1" ht="12.75">
      <c r="A156" s="2">
        <v>14</v>
      </c>
      <c r="B156" s="330" t="s">
        <v>907</v>
      </c>
      <c r="C156" s="331">
        <v>2016</v>
      </c>
      <c r="D156" s="334">
        <v>1624.4</v>
      </c>
    </row>
    <row r="157" spans="1:4" s="14" customFormat="1" ht="12.75">
      <c r="A157" s="2">
        <v>15</v>
      </c>
      <c r="B157" s="330" t="s">
        <v>908</v>
      </c>
      <c r="C157" s="331">
        <v>2016</v>
      </c>
      <c r="D157" s="334">
        <v>7683</v>
      </c>
    </row>
    <row r="158" spans="1:4" s="14" customFormat="1" ht="12.75">
      <c r="A158" s="2">
        <v>16</v>
      </c>
      <c r="B158" s="330" t="s">
        <v>909</v>
      </c>
      <c r="C158" s="331">
        <v>2016</v>
      </c>
      <c r="D158" s="334">
        <v>1182.9</v>
      </c>
    </row>
    <row r="159" spans="1:4" s="14" customFormat="1" ht="12.75">
      <c r="A159" s="2">
        <v>17</v>
      </c>
      <c r="B159" s="1" t="s">
        <v>910</v>
      </c>
      <c r="C159" s="2">
        <v>2016</v>
      </c>
      <c r="D159" s="205">
        <v>1770</v>
      </c>
    </row>
    <row r="160" spans="1:4" s="14" customFormat="1" ht="12.75">
      <c r="A160" s="2">
        <v>18</v>
      </c>
      <c r="B160" s="1" t="s">
        <v>911</v>
      </c>
      <c r="C160" s="2">
        <v>2016</v>
      </c>
      <c r="D160" s="205">
        <v>548</v>
      </c>
    </row>
    <row r="161" spans="1:4" s="14" customFormat="1" ht="12.75">
      <c r="A161" s="2">
        <v>19</v>
      </c>
      <c r="B161" s="332" t="s">
        <v>912</v>
      </c>
      <c r="C161" s="333">
        <v>2016</v>
      </c>
      <c r="D161" s="335">
        <v>439</v>
      </c>
    </row>
    <row r="162" spans="1:4" s="14" customFormat="1" ht="12.75">
      <c r="A162" s="2">
        <v>20</v>
      </c>
      <c r="B162" s="1" t="s">
        <v>251</v>
      </c>
      <c r="C162" s="2">
        <v>2016</v>
      </c>
      <c r="D162" s="205">
        <v>862.89</v>
      </c>
    </row>
    <row r="163" spans="1:4" s="14" customFormat="1" ht="12.75">
      <c r="A163" s="2"/>
      <c r="B163" s="39"/>
      <c r="C163" s="2"/>
      <c r="D163" s="205"/>
    </row>
    <row r="164" spans="1:4" s="14" customFormat="1" ht="12.75">
      <c r="A164" s="2"/>
      <c r="B164" s="349" t="s">
        <v>28</v>
      </c>
      <c r="C164" s="349"/>
      <c r="D164" s="254">
        <f>SUM(D143:D163)</f>
        <v>46936.97</v>
      </c>
    </row>
    <row r="165" spans="1:4" s="14" customFormat="1" ht="12.75">
      <c r="A165" s="3"/>
      <c r="B165" s="3"/>
      <c r="C165" s="2"/>
      <c r="D165" s="258"/>
    </row>
    <row r="166" spans="1:4" s="14" customFormat="1" ht="12.75" customHeight="1">
      <c r="A166" s="355" t="s">
        <v>838</v>
      </c>
      <c r="B166" s="355"/>
      <c r="C166" s="355"/>
      <c r="D166" s="355"/>
    </row>
    <row r="167" spans="1:4" s="14" customFormat="1" ht="25.5">
      <c r="A167" s="2">
        <v>1</v>
      </c>
      <c r="B167" s="235" t="s">
        <v>822</v>
      </c>
      <c r="C167" s="236">
        <v>2013</v>
      </c>
      <c r="D167" s="262">
        <v>12006.5</v>
      </c>
    </row>
    <row r="168" spans="1:4" s="14" customFormat="1" ht="12.75">
      <c r="A168" s="2">
        <v>2</v>
      </c>
      <c r="B168" s="235" t="s">
        <v>823</v>
      </c>
      <c r="C168" s="236">
        <v>2013</v>
      </c>
      <c r="D168" s="262">
        <v>4300.01</v>
      </c>
    </row>
    <row r="169" spans="1:4" s="14" customFormat="1" ht="12.75">
      <c r="A169" s="2">
        <v>3</v>
      </c>
      <c r="B169" s="235" t="s">
        <v>824</v>
      </c>
      <c r="C169" s="236">
        <v>2013</v>
      </c>
      <c r="D169" s="263">
        <v>2198.01</v>
      </c>
    </row>
    <row r="170" spans="1:4" s="14" customFormat="1" ht="12.75">
      <c r="A170" s="2">
        <v>4</v>
      </c>
      <c r="B170" s="235" t="s">
        <v>825</v>
      </c>
      <c r="C170" s="236">
        <v>2013</v>
      </c>
      <c r="D170" s="263">
        <v>984</v>
      </c>
    </row>
    <row r="171" spans="1:4" s="14" customFormat="1" ht="12.75">
      <c r="A171" s="2">
        <v>5</v>
      </c>
      <c r="B171" s="234" t="s">
        <v>826</v>
      </c>
      <c r="C171" s="237">
        <v>2013</v>
      </c>
      <c r="D171" s="263">
        <v>3450</v>
      </c>
    </row>
    <row r="172" spans="1:4" s="14" customFormat="1" ht="12.75">
      <c r="A172" s="2">
        <v>6</v>
      </c>
      <c r="B172" s="234" t="s">
        <v>827</v>
      </c>
      <c r="C172" s="237">
        <v>2014</v>
      </c>
      <c r="D172" s="263">
        <v>2200</v>
      </c>
    </row>
    <row r="173" spans="1:4" s="14" customFormat="1" ht="12.75">
      <c r="A173" s="2">
        <v>7</v>
      </c>
      <c r="B173" s="234" t="s">
        <v>828</v>
      </c>
      <c r="C173" s="237">
        <v>2014</v>
      </c>
      <c r="D173" s="263">
        <v>3100</v>
      </c>
    </row>
    <row r="174" spans="1:4" s="14" customFormat="1" ht="12.75">
      <c r="A174" s="2">
        <v>8</v>
      </c>
      <c r="B174" s="234" t="s">
        <v>829</v>
      </c>
      <c r="C174" s="237">
        <v>2014</v>
      </c>
      <c r="D174" s="263">
        <v>1269</v>
      </c>
    </row>
    <row r="175" spans="1:4" s="14" customFormat="1" ht="12.75">
      <c r="A175" s="2">
        <v>9</v>
      </c>
      <c r="B175" s="234" t="s">
        <v>830</v>
      </c>
      <c r="C175" s="237">
        <v>2015</v>
      </c>
      <c r="D175" s="263">
        <v>3498.12</v>
      </c>
    </row>
    <row r="176" spans="1:4" s="14" customFormat="1" ht="12.75">
      <c r="A176" s="2">
        <v>10</v>
      </c>
      <c r="B176" s="234" t="s">
        <v>831</v>
      </c>
      <c r="C176" s="237">
        <v>2015</v>
      </c>
      <c r="D176" s="263">
        <v>3300.7</v>
      </c>
    </row>
    <row r="177" spans="1:4" s="14" customFormat="1" ht="12.75">
      <c r="A177" s="2">
        <v>11</v>
      </c>
      <c r="B177" s="234" t="s">
        <v>832</v>
      </c>
      <c r="C177" s="237">
        <v>2015</v>
      </c>
      <c r="D177" s="263">
        <v>5999.99</v>
      </c>
    </row>
    <row r="178" spans="1:4" s="14" customFormat="1" ht="12.75">
      <c r="A178" s="2">
        <v>12</v>
      </c>
      <c r="B178" s="234" t="s">
        <v>833</v>
      </c>
      <c r="C178" s="237">
        <v>2015</v>
      </c>
      <c r="D178" s="263">
        <v>4003.65</v>
      </c>
    </row>
    <row r="179" spans="1:4" s="14" customFormat="1" ht="12.75">
      <c r="A179" s="2">
        <v>13</v>
      </c>
      <c r="B179" s="235" t="s">
        <v>834</v>
      </c>
      <c r="C179" s="236">
        <v>2015</v>
      </c>
      <c r="D179" s="263">
        <v>2998.86</v>
      </c>
    </row>
    <row r="180" spans="1:4" s="14" customFormat="1" ht="12.75">
      <c r="A180" s="2">
        <v>14</v>
      </c>
      <c r="B180" s="1" t="s">
        <v>835</v>
      </c>
      <c r="C180" s="236">
        <v>2016</v>
      </c>
      <c r="D180" s="263">
        <v>1250</v>
      </c>
    </row>
    <row r="181" spans="1:4" s="14" customFormat="1" ht="12.75">
      <c r="A181" s="2">
        <v>15</v>
      </c>
      <c r="B181" s="1" t="s">
        <v>836</v>
      </c>
      <c r="C181" s="236">
        <v>2016</v>
      </c>
      <c r="D181" s="263">
        <v>1300</v>
      </c>
    </row>
    <row r="182" spans="1:4" s="14" customFormat="1" ht="12.75">
      <c r="A182" s="2">
        <v>16</v>
      </c>
      <c r="B182" s="1" t="s">
        <v>837</v>
      </c>
      <c r="C182" s="236">
        <v>2016</v>
      </c>
      <c r="D182" s="263">
        <v>1426</v>
      </c>
    </row>
    <row r="183" spans="1:4" ht="12.75">
      <c r="A183" s="2"/>
      <c r="B183" s="349" t="s">
        <v>28</v>
      </c>
      <c r="C183" s="349"/>
      <c r="D183" s="254">
        <f>SUM(D167:D182)</f>
        <v>53284.84</v>
      </c>
    </row>
    <row r="184" spans="1:4" ht="12.75">
      <c r="A184" s="355" t="s">
        <v>353</v>
      </c>
      <c r="B184" s="355"/>
      <c r="C184" s="355"/>
      <c r="D184" s="355"/>
    </row>
    <row r="185" spans="1:4" ht="12.75">
      <c r="A185" s="2">
        <v>1</v>
      </c>
      <c r="B185" s="1" t="s">
        <v>341</v>
      </c>
      <c r="C185" s="2">
        <v>2013</v>
      </c>
      <c r="D185" s="257">
        <v>2818</v>
      </c>
    </row>
    <row r="186" spans="1:4" ht="12.75">
      <c r="A186" s="2">
        <v>3</v>
      </c>
      <c r="B186" s="1" t="s">
        <v>342</v>
      </c>
      <c r="C186" s="2">
        <v>2014</v>
      </c>
      <c r="D186" s="257">
        <v>3300</v>
      </c>
    </row>
    <row r="187" spans="1:4" ht="12.75">
      <c r="A187" s="2">
        <v>4</v>
      </c>
      <c r="B187" s="1" t="s">
        <v>343</v>
      </c>
      <c r="C187" s="2">
        <v>2014</v>
      </c>
      <c r="D187" s="257">
        <v>3600</v>
      </c>
    </row>
    <row r="188" spans="1:4" ht="12.75">
      <c r="A188" s="2">
        <v>5</v>
      </c>
      <c r="B188" s="1"/>
      <c r="C188" s="2"/>
      <c r="D188" s="257"/>
    </row>
    <row r="189" spans="1:4" s="21" customFormat="1" ht="12.75">
      <c r="A189" s="2"/>
      <c r="B189" s="20" t="s">
        <v>0</v>
      </c>
      <c r="C189" s="2"/>
      <c r="D189" s="258">
        <f>SUM(D185:D188)</f>
        <v>9718</v>
      </c>
    </row>
    <row r="190" spans="1:4" s="6" customFormat="1" ht="12.75">
      <c r="A190" s="355" t="s">
        <v>380</v>
      </c>
      <c r="B190" s="355"/>
      <c r="C190" s="355"/>
      <c r="D190" s="355"/>
    </row>
    <row r="191" spans="1:4" ht="12.75">
      <c r="A191" s="2">
        <v>1</v>
      </c>
      <c r="B191" s="140" t="s">
        <v>382</v>
      </c>
      <c r="C191" s="141">
        <v>2015</v>
      </c>
      <c r="D191" s="209">
        <v>2460</v>
      </c>
    </row>
    <row r="192" spans="1:4" ht="12.75">
      <c r="A192" s="2">
        <v>2</v>
      </c>
      <c r="B192" s="1" t="s">
        <v>383</v>
      </c>
      <c r="C192" s="2">
        <v>2015</v>
      </c>
      <c r="D192" s="205">
        <v>3136.5</v>
      </c>
    </row>
    <row r="193" spans="1:4" ht="12.75">
      <c r="A193" s="2">
        <v>3</v>
      </c>
      <c r="B193" s="1" t="s">
        <v>384</v>
      </c>
      <c r="C193" s="2">
        <v>2015</v>
      </c>
      <c r="D193" s="205">
        <v>2460</v>
      </c>
    </row>
    <row r="194" spans="1:4" ht="12.75">
      <c r="A194" s="2">
        <v>4</v>
      </c>
      <c r="B194" s="1" t="s">
        <v>385</v>
      </c>
      <c r="C194" s="2">
        <v>2015</v>
      </c>
      <c r="D194" s="205">
        <v>664.2</v>
      </c>
    </row>
    <row r="195" spans="1:4" ht="12.75">
      <c r="A195" s="2">
        <v>5</v>
      </c>
      <c r="B195" s="1" t="s">
        <v>386</v>
      </c>
      <c r="C195" s="2">
        <v>2015</v>
      </c>
      <c r="D195" s="205">
        <v>541.2</v>
      </c>
    </row>
    <row r="196" spans="1:4" ht="12.75">
      <c r="A196" s="2">
        <v>6</v>
      </c>
      <c r="B196" s="1" t="s">
        <v>387</v>
      </c>
      <c r="C196" s="2">
        <v>2015</v>
      </c>
      <c r="D196" s="205">
        <v>1230</v>
      </c>
    </row>
    <row r="197" spans="1:4" ht="12.75">
      <c r="A197" s="2">
        <v>7</v>
      </c>
      <c r="B197" s="1" t="s">
        <v>388</v>
      </c>
      <c r="C197" s="2">
        <v>2015</v>
      </c>
      <c r="D197" s="205">
        <v>861</v>
      </c>
    </row>
    <row r="198" spans="1:4" ht="12.75">
      <c r="A198" s="2">
        <v>8</v>
      </c>
      <c r="B198" s="92" t="s">
        <v>931</v>
      </c>
      <c r="C198" s="93">
        <v>2017</v>
      </c>
      <c r="D198" s="264">
        <v>14900</v>
      </c>
    </row>
    <row r="199" spans="1:6" s="6" customFormat="1" ht="12.75">
      <c r="A199" s="363" t="s">
        <v>0</v>
      </c>
      <c r="B199" s="363"/>
      <c r="C199" s="40"/>
      <c r="D199" s="265">
        <f>SUM(D191:D198)</f>
        <v>26252.9</v>
      </c>
      <c r="F199" s="15"/>
    </row>
    <row r="200" spans="1:6" s="6" customFormat="1" ht="12.75">
      <c r="A200" s="355" t="s">
        <v>571</v>
      </c>
      <c r="B200" s="355"/>
      <c r="C200" s="355"/>
      <c r="D200" s="355"/>
      <c r="F200" s="15"/>
    </row>
    <row r="201" spans="1:6" s="6" customFormat="1" ht="12.75">
      <c r="A201" s="2">
        <v>1</v>
      </c>
      <c r="B201" s="140" t="s">
        <v>566</v>
      </c>
      <c r="C201" s="141">
        <v>2014</v>
      </c>
      <c r="D201" s="209">
        <v>4400</v>
      </c>
      <c r="F201" s="15"/>
    </row>
    <row r="202" spans="1:4" s="6" customFormat="1" ht="12.75">
      <c r="A202" s="2">
        <v>2</v>
      </c>
      <c r="B202" s="1" t="s">
        <v>567</v>
      </c>
      <c r="C202" s="2">
        <v>2014</v>
      </c>
      <c r="D202" s="205">
        <v>1749</v>
      </c>
    </row>
    <row r="203" spans="1:4" s="6" customFormat="1" ht="12.75">
      <c r="A203" s="2">
        <v>3</v>
      </c>
      <c r="B203" s="1" t="s">
        <v>568</v>
      </c>
      <c r="C203" s="2">
        <v>2015</v>
      </c>
      <c r="D203" s="205">
        <v>1618.99</v>
      </c>
    </row>
    <row r="204" spans="1:4" s="6" customFormat="1" ht="12.75">
      <c r="A204" s="2">
        <v>4</v>
      </c>
      <c r="B204" s="1" t="s">
        <v>569</v>
      </c>
      <c r="C204" s="2">
        <v>2015</v>
      </c>
      <c r="D204" s="205">
        <v>2896.65</v>
      </c>
    </row>
    <row r="205" spans="1:4" s="6" customFormat="1" ht="12.75">
      <c r="A205" s="2">
        <v>5</v>
      </c>
      <c r="B205" s="41"/>
      <c r="C205" s="42"/>
      <c r="D205" s="266"/>
    </row>
    <row r="206" spans="1:4" s="14" customFormat="1" ht="12.75">
      <c r="A206" s="2"/>
      <c r="B206" s="20" t="s">
        <v>0</v>
      </c>
      <c r="C206" s="2"/>
      <c r="D206" s="258">
        <f>SUM(D201:D205)</f>
        <v>10664.64</v>
      </c>
    </row>
    <row r="207" spans="1:4" s="14" customFormat="1" ht="12.75">
      <c r="A207" s="355" t="s">
        <v>598</v>
      </c>
      <c r="B207" s="355"/>
      <c r="C207" s="355"/>
      <c r="D207" s="355"/>
    </row>
    <row r="208" spans="1:4" s="14" customFormat="1" ht="25.5">
      <c r="A208" s="2">
        <v>1</v>
      </c>
      <c r="B208" s="23" t="s">
        <v>600</v>
      </c>
      <c r="C208" s="22">
        <v>2013</v>
      </c>
      <c r="D208" s="267">
        <v>3413.25</v>
      </c>
    </row>
    <row r="209" spans="1:4" s="14" customFormat="1" ht="25.5">
      <c r="A209" s="2">
        <v>2</v>
      </c>
      <c r="B209" s="23" t="s">
        <v>600</v>
      </c>
      <c r="C209" s="22">
        <v>2013</v>
      </c>
      <c r="D209" s="267">
        <v>3413.25</v>
      </c>
    </row>
    <row r="210" spans="1:4" s="14" customFormat="1" ht="25.5">
      <c r="A210" s="2">
        <v>3</v>
      </c>
      <c r="B210" s="23" t="s">
        <v>600</v>
      </c>
      <c r="C210" s="22">
        <v>2013</v>
      </c>
      <c r="D210" s="267">
        <v>3413.25</v>
      </c>
    </row>
    <row r="211" spans="1:4" s="14" customFormat="1" ht="12.75">
      <c r="A211" s="2">
        <v>4</v>
      </c>
      <c r="B211" s="23" t="s">
        <v>601</v>
      </c>
      <c r="C211" s="22">
        <v>2013</v>
      </c>
      <c r="D211" s="267">
        <v>2152.5</v>
      </c>
    </row>
    <row r="212" spans="1:4" s="14" customFormat="1" ht="12.75">
      <c r="A212" s="2">
        <v>5</v>
      </c>
      <c r="B212" s="23" t="s">
        <v>602</v>
      </c>
      <c r="C212" s="22">
        <v>2013</v>
      </c>
      <c r="D212" s="267">
        <v>5054.07</v>
      </c>
    </row>
    <row r="213" spans="1:4" s="14" customFormat="1" ht="12.75">
      <c r="A213" s="2">
        <v>6</v>
      </c>
      <c r="B213" s="23" t="s">
        <v>603</v>
      </c>
      <c r="C213" s="22">
        <v>2013</v>
      </c>
      <c r="D213" s="267">
        <v>426.81</v>
      </c>
    </row>
    <row r="214" spans="1:4" s="14" customFormat="1" ht="12.75">
      <c r="A214" s="2">
        <v>7</v>
      </c>
      <c r="B214" s="23" t="s">
        <v>604</v>
      </c>
      <c r="C214" s="22">
        <v>2013</v>
      </c>
      <c r="D214" s="267">
        <v>382.53</v>
      </c>
    </row>
    <row r="215" spans="1:4" s="14" customFormat="1" ht="12.75">
      <c r="A215" s="2">
        <v>8</v>
      </c>
      <c r="B215" s="23" t="s">
        <v>605</v>
      </c>
      <c r="C215" s="22">
        <v>2014</v>
      </c>
      <c r="D215" s="267">
        <v>970.47</v>
      </c>
    </row>
    <row r="216" spans="1:4" s="14" customFormat="1" ht="12.75">
      <c r="A216" s="2">
        <v>9</v>
      </c>
      <c r="B216" s="23" t="s">
        <v>606</v>
      </c>
      <c r="C216" s="22">
        <v>2014</v>
      </c>
      <c r="D216" s="267">
        <v>858.76</v>
      </c>
    </row>
    <row r="217" spans="1:4" s="14" customFormat="1" ht="12.75">
      <c r="A217" s="2">
        <v>10</v>
      </c>
      <c r="B217" s="23" t="s">
        <v>607</v>
      </c>
      <c r="C217" s="22">
        <v>2014</v>
      </c>
      <c r="D217" s="267">
        <v>2484.6</v>
      </c>
    </row>
    <row r="218" spans="1:4" s="14" customFormat="1" ht="12.75">
      <c r="A218" s="2">
        <v>11</v>
      </c>
      <c r="B218" s="23" t="s">
        <v>608</v>
      </c>
      <c r="C218" s="22">
        <v>2014</v>
      </c>
      <c r="D218" s="267">
        <v>359.16</v>
      </c>
    </row>
    <row r="219" spans="1:4" s="14" customFormat="1" ht="12.75">
      <c r="A219" s="2">
        <v>12</v>
      </c>
      <c r="B219" s="23" t="s">
        <v>604</v>
      </c>
      <c r="C219" s="22">
        <v>2014</v>
      </c>
      <c r="D219" s="267">
        <v>455.1</v>
      </c>
    </row>
    <row r="220" spans="1:4" s="14" customFormat="1" ht="25.5">
      <c r="A220" s="2">
        <v>13</v>
      </c>
      <c r="B220" s="23" t="s">
        <v>609</v>
      </c>
      <c r="C220" s="22">
        <v>2015</v>
      </c>
      <c r="D220" s="267">
        <v>7011.7</v>
      </c>
    </row>
    <row r="221" spans="1:4" s="14" customFormat="1" ht="25.5">
      <c r="A221" s="2">
        <v>14</v>
      </c>
      <c r="B221" s="23" t="s">
        <v>610</v>
      </c>
      <c r="C221" s="22">
        <v>2015</v>
      </c>
      <c r="D221" s="267">
        <v>2459</v>
      </c>
    </row>
    <row r="222" spans="1:4" s="14" customFormat="1" ht="25.5">
      <c r="A222" s="2">
        <v>15</v>
      </c>
      <c r="B222" s="23" t="s">
        <v>610</v>
      </c>
      <c r="C222" s="22">
        <v>2015</v>
      </c>
      <c r="D222" s="267">
        <v>2459</v>
      </c>
    </row>
    <row r="223" spans="1:4" s="14" customFormat="1" ht="12.75">
      <c r="A223" s="2">
        <v>16</v>
      </c>
      <c r="B223" s="23" t="s">
        <v>611</v>
      </c>
      <c r="C223" s="22">
        <v>2015</v>
      </c>
      <c r="D223" s="267">
        <v>1299</v>
      </c>
    </row>
    <row r="224" spans="1:4" s="14" customFormat="1" ht="12.75">
      <c r="A224" s="2">
        <v>17</v>
      </c>
      <c r="B224" s="23" t="s">
        <v>612</v>
      </c>
      <c r="C224" s="22">
        <v>2016</v>
      </c>
      <c r="D224" s="267">
        <v>509.99</v>
      </c>
    </row>
    <row r="225" spans="1:4" s="14" customFormat="1" ht="12.75">
      <c r="A225" s="2">
        <v>18</v>
      </c>
      <c r="B225" s="23" t="s">
        <v>604</v>
      </c>
      <c r="C225" s="22">
        <v>2016</v>
      </c>
      <c r="D225" s="267">
        <v>409</v>
      </c>
    </row>
    <row r="226" spans="1:4" s="14" customFormat="1" ht="12.75">
      <c r="A226" s="2">
        <v>19</v>
      </c>
      <c r="B226" s="23" t="s">
        <v>613</v>
      </c>
      <c r="C226" s="22">
        <v>2016</v>
      </c>
      <c r="D226" s="267">
        <v>619</v>
      </c>
    </row>
    <row r="227" spans="1:4" s="14" customFormat="1" ht="12.75">
      <c r="A227" s="2">
        <v>20</v>
      </c>
      <c r="B227" s="23" t="s">
        <v>614</v>
      </c>
      <c r="C227" s="22">
        <v>2016</v>
      </c>
      <c r="D227" s="267">
        <v>1399</v>
      </c>
    </row>
    <row r="228" spans="1:4" s="14" customFormat="1" ht="12.75">
      <c r="A228" s="2">
        <v>21</v>
      </c>
      <c r="B228" s="23" t="s">
        <v>615</v>
      </c>
      <c r="C228" s="22">
        <v>2016</v>
      </c>
      <c r="D228" s="267">
        <v>3500</v>
      </c>
    </row>
    <row r="229" spans="1:4" s="14" customFormat="1" ht="12.75">
      <c r="A229" s="2">
        <v>22</v>
      </c>
      <c r="B229" s="23" t="s">
        <v>616</v>
      </c>
      <c r="C229" s="22">
        <v>2016</v>
      </c>
      <c r="D229" s="267">
        <v>467.4</v>
      </c>
    </row>
    <row r="230" spans="1:4" s="14" customFormat="1" ht="12.75">
      <c r="A230" s="2"/>
      <c r="B230" s="23"/>
      <c r="C230" s="22"/>
      <c r="D230" s="267"/>
    </row>
    <row r="231" spans="1:4" s="14" customFormat="1" ht="17.25" customHeight="1">
      <c r="A231" s="2"/>
      <c r="B231" s="20" t="s">
        <v>0</v>
      </c>
      <c r="C231" s="2"/>
      <c r="D231" s="268">
        <f>SUM(D208:D230)</f>
        <v>43516.84</v>
      </c>
    </row>
    <row r="232" spans="1:4" s="14" customFormat="1" ht="16.5" customHeight="1">
      <c r="A232" s="355" t="s">
        <v>633</v>
      </c>
      <c r="B232" s="355"/>
      <c r="C232" s="355"/>
      <c r="D232" s="355"/>
    </row>
    <row r="233" spans="1:4" s="14" customFormat="1" ht="26.25" customHeight="1">
      <c r="A233" s="2">
        <v>1</v>
      </c>
      <c r="B233" s="1" t="s">
        <v>634</v>
      </c>
      <c r="C233" s="2">
        <v>2013</v>
      </c>
      <c r="D233" s="205">
        <v>4444.11</v>
      </c>
    </row>
    <row r="234" spans="1:4" s="14" customFormat="1" ht="12.75">
      <c r="A234" s="2">
        <v>2</v>
      </c>
      <c r="B234" s="24" t="s">
        <v>635</v>
      </c>
      <c r="C234" s="25">
        <v>2013</v>
      </c>
      <c r="D234" s="269">
        <v>4444.11</v>
      </c>
    </row>
    <row r="235" spans="1:4" s="14" customFormat="1" ht="12.75">
      <c r="A235" s="2">
        <v>3</v>
      </c>
      <c r="B235" s="24" t="s">
        <v>636</v>
      </c>
      <c r="C235" s="25">
        <v>2013</v>
      </c>
      <c r="D235" s="269">
        <v>4444.12</v>
      </c>
    </row>
    <row r="236" spans="1:4" s="14" customFormat="1" ht="12.75">
      <c r="A236" s="2">
        <v>4</v>
      </c>
      <c r="B236" s="24" t="s">
        <v>637</v>
      </c>
      <c r="C236" s="25">
        <v>2013</v>
      </c>
      <c r="D236" s="269">
        <v>4648.29</v>
      </c>
    </row>
    <row r="237" spans="1:4" s="14" customFormat="1" ht="25.5">
      <c r="A237" s="2">
        <v>5</v>
      </c>
      <c r="B237" s="24" t="s">
        <v>638</v>
      </c>
      <c r="C237" s="25">
        <v>2013</v>
      </c>
      <c r="D237" s="269">
        <v>4574.37</v>
      </c>
    </row>
    <row r="238" spans="1:4" s="14" customFormat="1" ht="12.75">
      <c r="A238" s="2">
        <v>6</v>
      </c>
      <c r="B238" s="24" t="s">
        <v>639</v>
      </c>
      <c r="C238" s="25">
        <v>2013</v>
      </c>
      <c r="D238" s="269">
        <v>4648.3</v>
      </c>
    </row>
    <row r="239" spans="1:4" s="14" customFormat="1" ht="12.75">
      <c r="A239" s="2">
        <v>7</v>
      </c>
      <c r="B239" s="24" t="s">
        <v>639</v>
      </c>
      <c r="C239" s="25">
        <v>2013</v>
      </c>
      <c r="D239" s="269">
        <v>4648.29</v>
      </c>
    </row>
    <row r="240" spans="1:4" s="14" customFormat="1" ht="25.5">
      <c r="A240" s="2">
        <v>8</v>
      </c>
      <c r="B240" s="24" t="s">
        <v>640</v>
      </c>
      <c r="C240" s="25">
        <v>2013</v>
      </c>
      <c r="D240" s="269">
        <v>427.38</v>
      </c>
    </row>
    <row r="241" spans="1:4" s="14" customFormat="1" ht="12.75">
      <c r="A241" s="2">
        <v>9</v>
      </c>
      <c r="B241" s="24" t="s">
        <v>641</v>
      </c>
      <c r="C241" s="25">
        <v>2013</v>
      </c>
      <c r="D241" s="269">
        <v>1036.81</v>
      </c>
    </row>
    <row r="242" spans="1:4" s="14" customFormat="1" ht="12.75">
      <c r="A242" s="2">
        <v>10</v>
      </c>
      <c r="B242" s="24" t="s">
        <v>641</v>
      </c>
      <c r="C242" s="25">
        <v>2013</v>
      </c>
      <c r="D242" s="269">
        <v>1036.82</v>
      </c>
    </row>
    <row r="243" spans="1:4" s="14" customFormat="1" ht="12.75">
      <c r="A243" s="2">
        <v>11</v>
      </c>
      <c r="B243" s="24" t="s">
        <v>642</v>
      </c>
      <c r="C243" s="25">
        <v>2013</v>
      </c>
      <c r="D243" s="269">
        <v>1036.82</v>
      </c>
    </row>
    <row r="244" spans="1:4" s="14" customFormat="1" ht="12.75">
      <c r="A244" s="2">
        <v>12</v>
      </c>
      <c r="B244" s="24" t="s">
        <v>643</v>
      </c>
      <c r="C244" s="25">
        <v>2014</v>
      </c>
      <c r="D244" s="269">
        <v>4690.41</v>
      </c>
    </row>
    <row r="245" spans="1:4" s="14" customFormat="1" ht="12.75">
      <c r="A245" s="2">
        <v>13</v>
      </c>
      <c r="B245" s="24" t="s">
        <v>644</v>
      </c>
      <c r="C245" s="25">
        <v>2014</v>
      </c>
      <c r="D245" s="269">
        <v>4690.41</v>
      </c>
    </row>
    <row r="246" spans="1:4" s="14" customFormat="1" ht="12.75">
      <c r="A246" s="2">
        <v>14</v>
      </c>
      <c r="B246" s="24" t="s">
        <v>643</v>
      </c>
      <c r="C246" s="25">
        <v>2014</v>
      </c>
      <c r="D246" s="269">
        <v>4690.41</v>
      </c>
    </row>
    <row r="247" spans="1:4" s="14" customFormat="1" ht="12.75">
      <c r="A247" s="2">
        <v>15</v>
      </c>
      <c r="B247" s="24" t="s">
        <v>645</v>
      </c>
      <c r="C247" s="25">
        <v>2014</v>
      </c>
      <c r="D247" s="269">
        <v>442.55</v>
      </c>
    </row>
    <row r="248" spans="1:4" s="14" customFormat="1" ht="12.75">
      <c r="A248" s="2">
        <v>16</v>
      </c>
      <c r="B248" s="24" t="s">
        <v>645</v>
      </c>
      <c r="C248" s="25">
        <v>2014</v>
      </c>
      <c r="D248" s="269">
        <v>442.55</v>
      </c>
    </row>
    <row r="249" spans="1:4" s="14" customFormat="1" ht="12.75">
      <c r="A249" s="2">
        <v>17</v>
      </c>
      <c r="B249" s="24" t="s">
        <v>646</v>
      </c>
      <c r="C249" s="25">
        <v>2014</v>
      </c>
      <c r="D249" s="269">
        <v>1319.18</v>
      </c>
    </row>
    <row r="250" spans="1:4" s="14" customFormat="1" ht="12.75">
      <c r="A250" s="2">
        <v>18</v>
      </c>
      <c r="B250" s="24" t="s">
        <v>647</v>
      </c>
      <c r="C250" s="25">
        <v>2014</v>
      </c>
      <c r="D250" s="269">
        <v>1975</v>
      </c>
    </row>
    <row r="251" spans="1:4" s="14" customFormat="1" ht="12.75">
      <c r="A251" s="2">
        <v>19</v>
      </c>
      <c r="B251" s="24" t="s">
        <v>648</v>
      </c>
      <c r="C251" s="25">
        <v>2014</v>
      </c>
      <c r="D251" s="269">
        <v>1027</v>
      </c>
    </row>
    <row r="252" spans="1:4" s="14" customFormat="1" ht="12.75">
      <c r="A252" s="2">
        <v>20</v>
      </c>
      <c r="B252" s="24" t="s">
        <v>648</v>
      </c>
      <c r="C252" s="25">
        <v>2014</v>
      </c>
      <c r="D252" s="269">
        <v>1027</v>
      </c>
    </row>
    <row r="253" spans="1:4" s="14" customFormat="1" ht="12.75">
      <c r="A253" s="2">
        <v>21</v>
      </c>
      <c r="B253" s="24" t="s">
        <v>649</v>
      </c>
      <c r="C253" s="25">
        <v>2014</v>
      </c>
      <c r="D253" s="269">
        <v>19981.79</v>
      </c>
    </row>
    <row r="254" spans="1:4" s="14" customFormat="1" ht="12.75">
      <c r="A254" s="2">
        <v>22</v>
      </c>
      <c r="B254" s="24" t="s">
        <v>648</v>
      </c>
      <c r="C254" s="25">
        <v>2014</v>
      </c>
      <c r="D254" s="269">
        <v>1027</v>
      </c>
    </row>
    <row r="255" spans="1:4" s="14" customFormat="1" ht="12.75">
      <c r="A255" s="2">
        <v>23</v>
      </c>
      <c r="B255" s="24" t="s">
        <v>648</v>
      </c>
      <c r="C255" s="25">
        <v>2014</v>
      </c>
      <c r="D255" s="269">
        <v>1027</v>
      </c>
    </row>
    <row r="256" spans="1:4" s="14" customFormat="1" ht="12.75">
      <c r="A256" s="2">
        <v>24</v>
      </c>
      <c r="B256" s="24" t="s">
        <v>648</v>
      </c>
      <c r="C256" s="25">
        <v>2014</v>
      </c>
      <c r="D256" s="269">
        <v>1027</v>
      </c>
    </row>
    <row r="257" spans="1:4" s="14" customFormat="1" ht="12.75">
      <c r="A257" s="2">
        <v>25</v>
      </c>
      <c r="B257" s="24" t="s">
        <v>650</v>
      </c>
      <c r="C257" s="25">
        <v>2014</v>
      </c>
      <c r="D257" s="269">
        <v>2800</v>
      </c>
    </row>
    <row r="258" spans="1:4" s="14" customFormat="1" ht="12.75">
      <c r="A258" s="2">
        <v>26</v>
      </c>
      <c r="B258" s="24" t="s">
        <v>651</v>
      </c>
      <c r="C258" s="25">
        <v>2014</v>
      </c>
      <c r="D258" s="269">
        <v>3591.6</v>
      </c>
    </row>
    <row r="259" spans="1:4" s="14" customFormat="1" ht="12.75">
      <c r="A259" s="2">
        <v>27</v>
      </c>
      <c r="B259" s="24" t="s">
        <v>652</v>
      </c>
      <c r="C259" s="25">
        <v>2014</v>
      </c>
      <c r="D259" s="269">
        <v>14637</v>
      </c>
    </row>
    <row r="260" spans="1:4" s="14" customFormat="1" ht="12.75">
      <c r="A260" s="2">
        <v>28</v>
      </c>
      <c r="B260" s="24" t="s">
        <v>653</v>
      </c>
      <c r="C260" s="25">
        <v>2015</v>
      </c>
      <c r="D260" s="269">
        <v>11128.09</v>
      </c>
    </row>
    <row r="261" spans="1:4" s="14" customFormat="1" ht="55.5" customHeight="1">
      <c r="A261" s="2">
        <v>29</v>
      </c>
      <c r="B261" s="24" t="s">
        <v>654</v>
      </c>
      <c r="C261" s="25">
        <v>2015</v>
      </c>
      <c r="D261" s="269">
        <v>4741.4</v>
      </c>
    </row>
    <row r="262" spans="1:4" s="14" customFormat="1" ht="25.5">
      <c r="A262" s="2">
        <v>30</v>
      </c>
      <c r="B262" s="24" t="s">
        <v>655</v>
      </c>
      <c r="C262" s="25">
        <v>2015</v>
      </c>
      <c r="D262" s="269">
        <v>31365</v>
      </c>
    </row>
    <row r="263" spans="1:4" s="14" customFormat="1" ht="12.75">
      <c r="A263" s="2">
        <v>31</v>
      </c>
      <c r="B263" s="24" t="s">
        <v>656</v>
      </c>
      <c r="C263" s="25">
        <v>2015</v>
      </c>
      <c r="D263" s="269">
        <v>5904</v>
      </c>
    </row>
    <row r="264" spans="1:4" s="14" customFormat="1" ht="25.5">
      <c r="A264" s="2">
        <v>32</v>
      </c>
      <c r="B264" s="24" t="s">
        <v>657</v>
      </c>
      <c r="C264" s="25">
        <v>2015</v>
      </c>
      <c r="D264" s="269">
        <v>7008.17</v>
      </c>
    </row>
    <row r="265" spans="1:4" s="14" customFormat="1" ht="12.75">
      <c r="A265" s="2">
        <v>33</v>
      </c>
      <c r="B265" s="24" t="s">
        <v>658</v>
      </c>
      <c r="C265" s="25">
        <v>2015</v>
      </c>
      <c r="D265" s="269">
        <v>799.99</v>
      </c>
    </row>
    <row r="266" spans="1:4" s="14" customFormat="1" ht="12.75">
      <c r="A266" s="2">
        <v>34</v>
      </c>
      <c r="B266" s="24" t="s">
        <v>658</v>
      </c>
      <c r="C266" s="25">
        <v>2015</v>
      </c>
      <c r="D266" s="269">
        <v>799.99</v>
      </c>
    </row>
    <row r="267" spans="1:4" s="14" customFormat="1" ht="12.75">
      <c r="A267" s="2">
        <v>35</v>
      </c>
      <c r="B267" s="24" t="s">
        <v>659</v>
      </c>
      <c r="C267" s="25">
        <v>2015</v>
      </c>
      <c r="D267" s="269">
        <v>2778.57</v>
      </c>
    </row>
    <row r="268" spans="1:4" s="14" customFormat="1" ht="25.5">
      <c r="A268" s="2">
        <v>36</v>
      </c>
      <c r="B268" s="24" t="s">
        <v>660</v>
      </c>
      <c r="C268" s="25">
        <v>2016</v>
      </c>
      <c r="D268" s="269">
        <v>33825</v>
      </c>
    </row>
    <row r="269" spans="1:4" s="14" customFormat="1" ht="12.75">
      <c r="A269" s="2">
        <v>37</v>
      </c>
      <c r="B269" s="24" t="s">
        <v>661</v>
      </c>
      <c r="C269" s="25">
        <v>2016</v>
      </c>
      <c r="D269" s="269">
        <v>3665.4</v>
      </c>
    </row>
    <row r="270" spans="1:4" s="14" customFormat="1" ht="12.75">
      <c r="A270" s="2">
        <v>38</v>
      </c>
      <c r="B270" s="24" t="s">
        <v>662</v>
      </c>
      <c r="C270" s="25">
        <v>2016</v>
      </c>
      <c r="D270" s="269">
        <v>842.55</v>
      </c>
    </row>
    <row r="271" spans="1:4" s="14" customFormat="1" ht="12.75">
      <c r="A271" s="2">
        <v>39</v>
      </c>
      <c r="B271" s="24" t="s">
        <v>662</v>
      </c>
      <c r="C271" s="25">
        <v>2016</v>
      </c>
      <c r="D271" s="269">
        <v>842.55</v>
      </c>
    </row>
    <row r="272" spans="1:4" s="14" customFormat="1" ht="12.75">
      <c r="A272" s="2">
        <v>40</v>
      </c>
      <c r="B272" s="24" t="s">
        <v>663</v>
      </c>
      <c r="C272" s="25">
        <v>2016</v>
      </c>
      <c r="D272" s="269">
        <v>1219.91</v>
      </c>
    </row>
    <row r="273" spans="1:4" s="14" customFormat="1" ht="12.75">
      <c r="A273" s="2">
        <v>41</v>
      </c>
      <c r="B273" s="24" t="s">
        <v>664</v>
      </c>
      <c r="C273" s="25">
        <v>2017</v>
      </c>
      <c r="D273" s="269">
        <v>4620</v>
      </c>
    </row>
    <row r="274" spans="1:4" s="14" customFormat="1" ht="12.75">
      <c r="A274" s="2">
        <v>42</v>
      </c>
      <c r="B274" s="24" t="s">
        <v>665</v>
      </c>
      <c r="C274" s="25">
        <v>2017</v>
      </c>
      <c r="D274" s="269">
        <v>3900</v>
      </c>
    </row>
    <row r="275" spans="1:4" s="14" customFormat="1" ht="12.75">
      <c r="A275" s="2">
        <v>43</v>
      </c>
      <c r="B275" s="24" t="s">
        <v>666</v>
      </c>
      <c r="C275" s="25">
        <v>2017</v>
      </c>
      <c r="D275" s="269">
        <v>3900</v>
      </c>
    </row>
    <row r="276" spans="1:4" s="14" customFormat="1" ht="12.75">
      <c r="A276" s="2">
        <v>44</v>
      </c>
      <c r="B276" s="24" t="s">
        <v>667</v>
      </c>
      <c r="C276" s="25">
        <v>2017</v>
      </c>
      <c r="D276" s="269">
        <v>3900</v>
      </c>
    </row>
    <row r="277" spans="1:4" s="14" customFormat="1" ht="12.75">
      <c r="A277" s="2">
        <v>45</v>
      </c>
      <c r="B277" s="24" t="s">
        <v>665</v>
      </c>
      <c r="C277" s="25">
        <v>2017</v>
      </c>
      <c r="D277" s="269">
        <v>3900</v>
      </c>
    </row>
    <row r="278" spans="1:4" s="14" customFormat="1" ht="12.75">
      <c r="A278" s="2">
        <v>46</v>
      </c>
      <c r="B278" s="24" t="s">
        <v>666</v>
      </c>
      <c r="C278" s="25">
        <v>2017</v>
      </c>
      <c r="D278" s="269">
        <v>3900</v>
      </c>
    </row>
    <row r="279" spans="1:4" s="14" customFormat="1" ht="12.75">
      <c r="A279" s="2">
        <v>47</v>
      </c>
      <c r="B279" s="24" t="s">
        <v>666</v>
      </c>
      <c r="C279" s="25">
        <v>2017</v>
      </c>
      <c r="D279" s="269">
        <v>3900</v>
      </c>
    </row>
    <row r="280" spans="1:4" s="14" customFormat="1" ht="12.75">
      <c r="A280" s="2">
        <v>48</v>
      </c>
      <c r="B280" s="24" t="s">
        <v>666</v>
      </c>
      <c r="C280" s="25">
        <v>2017</v>
      </c>
      <c r="D280" s="269">
        <v>3900</v>
      </c>
    </row>
    <row r="281" spans="1:4" s="14" customFormat="1" ht="12.75">
      <c r="A281" s="2">
        <v>49</v>
      </c>
      <c r="B281" s="24" t="s">
        <v>668</v>
      </c>
      <c r="C281" s="25">
        <v>2017</v>
      </c>
      <c r="D281" s="269">
        <v>8160</v>
      </c>
    </row>
    <row r="282" spans="1:4" s="14" customFormat="1" ht="12.75">
      <c r="A282" s="2">
        <v>50</v>
      </c>
      <c r="B282" s="24" t="s">
        <v>669</v>
      </c>
      <c r="C282" s="25">
        <v>2017</v>
      </c>
      <c r="D282" s="269">
        <v>680</v>
      </c>
    </row>
    <row r="283" spans="1:4" s="14" customFormat="1" ht="12.75">
      <c r="A283" s="2">
        <v>51</v>
      </c>
      <c r="B283" s="24" t="s">
        <v>669</v>
      </c>
      <c r="C283" s="25">
        <v>2017</v>
      </c>
      <c r="D283" s="269">
        <v>680</v>
      </c>
    </row>
    <row r="284" spans="1:4" s="14" customFormat="1" ht="12.75">
      <c r="A284" s="2">
        <v>52</v>
      </c>
      <c r="B284" s="24" t="s">
        <v>670</v>
      </c>
      <c r="C284" s="25">
        <v>2017</v>
      </c>
      <c r="D284" s="269">
        <v>2790</v>
      </c>
    </row>
    <row r="285" spans="1:4" s="14" customFormat="1" ht="12.75">
      <c r="A285" s="2">
        <v>53</v>
      </c>
      <c r="B285" s="24" t="s">
        <v>671</v>
      </c>
      <c r="C285" s="25">
        <v>2017</v>
      </c>
      <c r="D285" s="269">
        <v>1200</v>
      </c>
    </row>
    <row r="286" spans="1:4" s="14" customFormat="1" ht="12.75">
      <c r="A286" s="2">
        <v>54</v>
      </c>
      <c r="B286" s="24" t="s">
        <v>672</v>
      </c>
      <c r="C286" s="25">
        <v>2017</v>
      </c>
      <c r="D286" s="269">
        <v>1150</v>
      </c>
    </row>
    <row r="287" spans="1:4" s="14" customFormat="1" ht="12.75">
      <c r="A287" s="2">
        <v>55</v>
      </c>
      <c r="B287" s="24" t="s">
        <v>673</v>
      </c>
      <c r="C287" s="25">
        <v>2017</v>
      </c>
      <c r="D287" s="269">
        <v>6125.4</v>
      </c>
    </row>
    <row r="288" spans="1:4" s="14" customFormat="1" ht="12.75">
      <c r="A288" s="2"/>
      <c r="B288" s="24"/>
      <c r="C288" s="25"/>
      <c r="D288" s="269"/>
    </row>
    <row r="289" spans="1:4" s="6" customFormat="1" ht="12.75">
      <c r="A289" s="26"/>
      <c r="B289" s="26" t="s">
        <v>0</v>
      </c>
      <c r="C289" s="25"/>
      <c r="D289" s="270">
        <f>SUM(D233:D288)</f>
        <v>257411.33999999997</v>
      </c>
    </row>
    <row r="290" spans="1:4" s="6" customFormat="1" ht="12.75">
      <c r="A290" s="173"/>
      <c r="B290" s="173"/>
      <c r="C290" s="174"/>
      <c r="D290" s="271"/>
    </row>
    <row r="291" spans="1:4" s="6" customFormat="1" ht="12.75">
      <c r="A291" s="355" t="s">
        <v>700</v>
      </c>
      <c r="B291" s="355"/>
      <c r="C291" s="355"/>
      <c r="D291" s="355"/>
    </row>
    <row r="292" spans="1:4" s="6" customFormat="1" ht="12.75">
      <c r="A292" s="2">
        <v>1</v>
      </c>
      <c r="B292" s="175" t="s">
        <v>701</v>
      </c>
      <c r="C292" s="176">
        <v>2014</v>
      </c>
      <c r="D292" s="210">
        <v>700</v>
      </c>
    </row>
    <row r="293" spans="1:4" s="6" customFormat="1" ht="12.75">
      <c r="A293" s="2">
        <v>2</v>
      </c>
      <c r="B293" s="175" t="s">
        <v>702</v>
      </c>
      <c r="C293" s="176">
        <v>2014</v>
      </c>
      <c r="D293" s="210">
        <v>1198</v>
      </c>
    </row>
    <row r="294" spans="1:4" s="6" customFormat="1" ht="12.75">
      <c r="A294" s="2">
        <v>3</v>
      </c>
      <c r="B294" s="179" t="s">
        <v>703</v>
      </c>
      <c r="C294" s="180">
        <v>2015</v>
      </c>
      <c r="D294" s="211">
        <v>1168.5</v>
      </c>
    </row>
    <row r="295" spans="1:4" s="6" customFormat="1" ht="12.75">
      <c r="A295" s="2">
        <v>4</v>
      </c>
      <c r="B295" s="1"/>
      <c r="C295" s="2"/>
      <c r="D295" s="257"/>
    </row>
    <row r="296" spans="1:4" s="6" customFormat="1" ht="12.75">
      <c r="A296" s="349" t="s">
        <v>0</v>
      </c>
      <c r="B296" s="349" t="s">
        <v>9</v>
      </c>
      <c r="C296" s="2"/>
      <c r="D296" s="258">
        <f>SUM(D292:D295)</f>
        <v>3066.5</v>
      </c>
    </row>
    <row r="297" spans="1:4" s="6" customFormat="1" ht="12.75">
      <c r="A297" s="173"/>
      <c r="B297" s="173"/>
      <c r="C297" s="174"/>
      <c r="D297" s="271"/>
    </row>
    <row r="298" spans="1:4" s="14" customFormat="1" ht="12.75">
      <c r="A298" s="32"/>
      <c r="B298" s="31"/>
      <c r="C298" s="34"/>
      <c r="D298" s="272"/>
    </row>
    <row r="299" spans="1:4" s="14" customFormat="1" ht="12.75">
      <c r="A299" s="364" t="s">
        <v>7</v>
      </c>
      <c r="B299" s="364"/>
      <c r="C299" s="364"/>
      <c r="D299" s="364"/>
    </row>
    <row r="300" spans="1:4" s="14" customFormat="1" ht="25.5">
      <c r="A300" s="3" t="s">
        <v>30</v>
      </c>
      <c r="B300" s="3" t="s">
        <v>38</v>
      </c>
      <c r="C300" s="3" t="s">
        <v>39</v>
      </c>
      <c r="D300" s="220" t="s">
        <v>40</v>
      </c>
    </row>
    <row r="301" spans="1:4" ht="12.75">
      <c r="A301" s="355" t="s">
        <v>221</v>
      </c>
      <c r="B301" s="355"/>
      <c r="C301" s="355"/>
      <c r="D301" s="355"/>
    </row>
    <row r="302" spans="1:4" s="14" customFormat="1" ht="12.75">
      <c r="A302" s="2">
        <v>1</v>
      </c>
      <c r="B302" s="63" t="s">
        <v>223</v>
      </c>
      <c r="C302" s="62">
        <v>2013</v>
      </c>
      <c r="D302" s="273">
        <v>3504.27</v>
      </c>
    </row>
    <row r="303" spans="1:4" s="14" customFormat="1" ht="12.75">
      <c r="A303" s="2">
        <v>2</v>
      </c>
      <c r="B303" s="63" t="s">
        <v>224</v>
      </c>
      <c r="C303" s="62">
        <v>2014</v>
      </c>
      <c r="D303" s="273">
        <v>608</v>
      </c>
    </row>
    <row r="304" spans="1:4" s="14" customFormat="1" ht="12.75">
      <c r="A304" s="2">
        <v>3</v>
      </c>
      <c r="B304" s="125" t="s">
        <v>225</v>
      </c>
      <c r="C304" s="59">
        <v>2015</v>
      </c>
      <c r="D304" s="274">
        <v>4969.2</v>
      </c>
    </row>
    <row r="305" spans="1:4" s="14" customFormat="1" ht="12.75">
      <c r="A305" s="2">
        <v>4</v>
      </c>
      <c r="B305" s="125" t="s">
        <v>226</v>
      </c>
      <c r="C305" s="59">
        <v>2015</v>
      </c>
      <c r="D305" s="274">
        <v>3398.49</v>
      </c>
    </row>
    <row r="306" spans="1:4" s="14" customFormat="1" ht="12.75">
      <c r="A306" s="2">
        <v>5</v>
      </c>
      <c r="B306" s="35"/>
      <c r="C306" s="36"/>
      <c r="D306" s="253"/>
    </row>
    <row r="307" spans="1:4" s="14" customFormat="1" ht="12.75">
      <c r="A307" s="2"/>
      <c r="B307" s="20" t="s">
        <v>0</v>
      </c>
      <c r="C307" s="2"/>
      <c r="D307" s="254">
        <f>SUM(D302:D306)</f>
        <v>12479.960000000001</v>
      </c>
    </row>
    <row r="308" spans="1:4" ht="13.5" customHeight="1">
      <c r="A308" s="355" t="s">
        <v>246</v>
      </c>
      <c r="B308" s="355"/>
      <c r="C308" s="355"/>
      <c r="D308" s="355"/>
    </row>
    <row r="309" spans="1:4" s="19" customFormat="1" ht="12.75">
      <c r="A309" s="2">
        <v>1</v>
      </c>
      <c r="B309" s="96" t="s">
        <v>256</v>
      </c>
      <c r="C309" s="97">
        <v>2013</v>
      </c>
      <c r="D309" s="255">
        <v>3560</v>
      </c>
    </row>
    <row r="310" spans="1:4" s="19" customFormat="1" ht="12.75">
      <c r="A310" s="2">
        <v>2</v>
      </c>
      <c r="B310" s="96" t="s">
        <v>257</v>
      </c>
      <c r="C310" s="97">
        <v>2014</v>
      </c>
      <c r="D310" s="256">
        <v>2087.1</v>
      </c>
    </row>
    <row r="311" spans="1:4" s="19" customFormat="1" ht="12.75">
      <c r="A311" s="2">
        <v>3</v>
      </c>
      <c r="B311" s="96" t="s">
        <v>258</v>
      </c>
      <c r="C311" s="97">
        <v>2014</v>
      </c>
      <c r="D311" s="256">
        <v>2343</v>
      </c>
    </row>
    <row r="312" spans="1:4" s="19" customFormat="1" ht="12.75">
      <c r="A312" s="2">
        <v>4</v>
      </c>
      <c r="B312" s="1" t="s">
        <v>259</v>
      </c>
      <c r="C312" s="97">
        <v>2015</v>
      </c>
      <c r="D312" s="257">
        <v>9810</v>
      </c>
    </row>
    <row r="313" spans="1:4" s="19" customFormat="1" ht="12.75">
      <c r="A313" s="2">
        <v>5</v>
      </c>
      <c r="B313" s="1" t="s">
        <v>260</v>
      </c>
      <c r="C313" s="97">
        <v>2016</v>
      </c>
      <c r="D313" s="257">
        <v>6140.04</v>
      </c>
    </row>
    <row r="314" spans="1:4" s="19" customFormat="1" ht="12.75">
      <c r="A314" s="2">
        <v>6</v>
      </c>
      <c r="B314" s="96"/>
      <c r="C314" s="97"/>
      <c r="D314" s="256"/>
    </row>
    <row r="315" spans="1:4" s="19" customFormat="1" ht="13.5" customHeight="1">
      <c r="A315" s="2"/>
      <c r="B315" s="20" t="s">
        <v>0</v>
      </c>
      <c r="C315" s="2"/>
      <c r="D315" s="258">
        <f>SUM(D309:D314)</f>
        <v>23940.14</v>
      </c>
    </row>
    <row r="316" spans="1:4" s="19" customFormat="1" ht="13.5" customHeight="1">
      <c r="A316" s="355" t="s">
        <v>267</v>
      </c>
      <c r="B316" s="355"/>
      <c r="C316" s="355"/>
      <c r="D316" s="355"/>
    </row>
    <row r="317" spans="1:4" s="19" customFormat="1" ht="13.5" customHeight="1">
      <c r="A317" s="62">
        <v>1</v>
      </c>
      <c r="B317" s="1" t="s">
        <v>317</v>
      </c>
      <c r="C317" s="2">
        <v>2015</v>
      </c>
      <c r="D317" s="205">
        <v>5328</v>
      </c>
    </row>
    <row r="318" spans="1:4" s="19" customFormat="1" ht="13.5" customHeight="1">
      <c r="A318" s="62">
        <v>2</v>
      </c>
      <c r="B318" s="1" t="s">
        <v>318</v>
      </c>
      <c r="C318" s="2">
        <v>2015</v>
      </c>
      <c r="D318" s="205">
        <v>2500</v>
      </c>
    </row>
    <row r="319" spans="1:4" s="19" customFormat="1" ht="13.5" customHeight="1">
      <c r="A319" s="62">
        <v>3</v>
      </c>
      <c r="B319" s="1" t="s">
        <v>319</v>
      </c>
      <c r="C319" s="2">
        <v>2013</v>
      </c>
      <c r="D319" s="205">
        <v>1988</v>
      </c>
    </row>
    <row r="320" spans="1:4" s="19" customFormat="1" ht="13.5" customHeight="1">
      <c r="A320" s="62">
        <v>4</v>
      </c>
      <c r="B320" s="1" t="s">
        <v>320</v>
      </c>
      <c r="C320" s="2">
        <v>2013</v>
      </c>
      <c r="D320" s="205">
        <v>1880</v>
      </c>
    </row>
    <row r="321" spans="1:4" s="19" customFormat="1" ht="13.5" customHeight="1">
      <c r="A321" s="62">
        <v>5</v>
      </c>
      <c r="B321" s="1" t="s">
        <v>321</v>
      </c>
      <c r="C321" s="2">
        <v>2017</v>
      </c>
      <c r="D321" s="205">
        <v>745</v>
      </c>
    </row>
    <row r="322" spans="1:4" s="19" customFormat="1" ht="13.5" customHeight="1">
      <c r="A322" s="62">
        <v>6</v>
      </c>
      <c r="B322" s="1" t="s">
        <v>322</v>
      </c>
      <c r="C322" s="2">
        <v>2017</v>
      </c>
      <c r="D322" s="205">
        <v>2599</v>
      </c>
    </row>
    <row r="323" spans="1:4" s="19" customFormat="1" ht="13.5" customHeight="1">
      <c r="A323" s="62">
        <v>7</v>
      </c>
      <c r="B323" s="1" t="s">
        <v>323</v>
      </c>
      <c r="C323" s="2">
        <v>2017</v>
      </c>
      <c r="D323" s="205">
        <v>1699</v>
      </c>
    </row>
    <row r="324" spans="1:4" s="19" customFormat="1" ht="13.5" customHeight="1">
      <c r="A324" s="62">
        <v>8</v>
      </c>
      <c r="B324" s="1" t="s">
        <v>324</v>
      </c>
      <c r="C324" s="2">
        <v>2013</v>
      </c>
      <c r="D324" s="205">
        <v>7315</v>
      </c>
    </row>
    <row r="325" spans="1:4" s="19" customFormat="1" ht="13.5" customHeight="1">
      <c r="A325" s="62">
        <v>9</v>
      </c>
      <c r="B325" s="1" t="s">
        <v>325</v>
      </c>
      <c r="C325" s="2">
        <v>2014</v>
      </c>
      <c r="D325" s="205">
        <v>1699</v>
      </c>
    </row>
    <row r="326" spans="1:4" s="19" customFormat="1" ht="13.5" customHeight="1">
      <c r="A326" s="62">
        <v>10</v>
      </c>
      <c r="B326" s="1" t="s">
        <v>324</v>
      </c>
      <c r="C326" s="2">
        <v>2014</v>
      </c>
      <c r="D326" s="205">
        <v>7346.21</v>
      </c>
    </row>
    <row r="327" spans="1:4" s="19" customFormat="1" ht="13.5" customHeight="1">
      <c r="A327" s="62">
        <v>11</v>
      </c>
      <c r="B327" s="1" t="s">
        <v>324</v>
      </c>
      <c r="C327" s="2">
        <v>2014</v>
      </c>
      <c r="D327" s="205">
        <v>7346.21</v>
      </c>
    </row>
    <row r="328" spans="1:4" s="19" customFormat="1" ht="13.5" customHeight="1">
      <c r="A328" s="62">
        <v>12</v>
      </c>
      <c r="B328" s="1" t="s">
        <v>326</v>
      </c>
      <c r="C328" s="2">
        <v>2015</v>
      </c>
      <c r="D328" s="205">
        <v>820</v>
      </c>
    </row>
    <row r="329" spans="1:4" s="19" customFormat="1" ht="13.5" customHeight="1">
      <c r="A329" s="62">
        <v>13</v>
      </c>
      <c r="B329" s="1" t="s">
        <v>327</v>
      </c>
      <c r="C329" s="2">
        <v>2015</v>
      </c>
      <c r="D329" s="205">
        <v>1999</v>
      </c>
    </row>
    <row r="330" spans="1:4" s="19" customFormat="1" ht="13.5" customHeight="1">
      <c r="A330" s="33"/>
      <c r="B330" s="349" t="s">
        <v>0</v>
      </c>
      <c r="C330" s="349" t="s">
        <v>9</v>
      </c>
      <c r="D330" s="258">
        <f>SUM(D317:D329)</f>
        <v>43264.42</v>
      </c>
    </row>
    <row r="331" spans="1:4" s="19" customFormat="1" ht="13.5" customHeight="1">
      <c r="A331" s="355" t="s">
        <v>850</v>
      </c>
      <c r="B331" s="355"/>
      <c r="C331" s="355"/>
      <c r="D331" s="355"/>
    </row>
    <row r="332" spans="1:4" s="19" customFormat="1" ht="13.5" customHeight="1">
      <c r="A332" s="2">
        <v>1</v>
      </c>
      <c r="B332" s="57" t="s">
        <v>844</v>
      </c>
      <c r="C332" s="241">
        <v>2014</v>
      </c>
      <c r="D332" s="275">
        <v>2829</v>
      </c>
    </row>
    <row r="333" spans="1:4" s="19" customFormat="1" ht="13.5" customHeight="1">
      <c r="A333" s="2">
        <v>2</v>
      </c>
      <c r="B333" s="57" t="s">
        <v>845</v>
      </c>
      <c r="C333" s="241">
        <v>2015</v>
      </c>
      <c r="D333" s="276">
        <v>1599</v>
      </c>
    </row>
    <row r="334" spans="1:4" s="19" customFormat="1" ht="13.5" customHeight="1">
      <c r="A334" s="2">
        <v>3</v>
      </c>
      <c r="B334" s="57" t="s">
        <v>845</v>
      </c>
      <c r="C334" s="241">
        <v>2015</v>
      </c>
      <c r="D334" s="276">
        <v>1599</v>
      </c>
    </row>
    <row r="335" spans="1:4" s="19" customFormat="1" ht="13.5" customHeight="1">
      <c r="A335" s="2">
        <v>4</v>
      </c>
      <c r="B335" s="57" t="s">
        <v>846</v>
      </c>
      <c r="C335" s="241">
        <v>2016</v>
      </c>
      <c r="D335" s="276">
        <v>2448.96</v>
      </c>
    </row>
    <row r="336" spans="1:4" s="19" customFormat="1" ht="13.5" customHeight="1">
      <c r="A336" s="2">
        <v>5</v>
      </c>
      <c r="B336" s="57" t="s">
        <v>847</v>
      </c>
      <c r="C336" s="241">
        <v>2016</v>
      </c>
      <c r="D336" s="276">
        <v>1590</v>
      </c>
    </row>
    <row r="337" spans="1:4" s="19" customFormat="1" ht="13.5" customHeight="1">
      <c r="A337" s="2">
        <v>6</v>
      </c>
      <c r="B337" s="57" t="s">
        <v>848</v>
      </c>
      <c r="C337" s="241">
        <v>2016</v>
      </c>
      <c r="D337" s="276">
        <v>2099</v>
      </c>
    </row>
    <row r="338" spans="1:4" s="19" customFormat="1" ht="13.5" customHeight="1">
      <c r="A338" s="2">
        <v>7</v>
      </c>
      <c r="B338" s="1" t="s">
        <v>849</v>
      </c>
      <c r="C338" s="241">
        <v>2017</v>
      </c>
      <c r="D338" s="205"/>
    </row>
    <row r="339" spans="1:4" s="19" customFormat="1" ht="13.5" customHeight="1">
      <c r="A339" s="2">
        <v>8</v>
      </c>
      <c r="B339" s="1"/>
      <c r="C339" s="2"/>
      <c r="D339" s="257"/>
    </row>
    <row r="340" spans="1:4" s="19" customFormat="1" ht="13.5" customHeight="1">
      <c r="A340" s="2">
        <v>9</v>
      </c>
      <c r="B340" s="1"/>
      <c r="C340" s="2"/>
      <c r="D340" s="257"/>
    </row>
    <row r="341" spans="1:4" s="19" customFormat="1" ht="13.5" customHeight="1">
      <c r="A341" s="2">
        <v>10</v>
      </c>
      <c r="B341" s="1"/>
      <c r="C341" s="2"/>
      <c r="D341" s="257"/>
    </row>
    <row r="342" spans="1:4" s="14" customFormat="1" ht="12.75">
      <c r="A342" s="349" t="s">
        <v>0</v>
      </c>
      <c r="B342" s="349" t="s">
        <v>9</v>
      </c>
      <c r="C342" s="2"/>
      <c r="D342" s="258">
        <f>SUM(D332:D341)</f>
        <v>12164.96</v>
      </c>
    </row>
    <row r="343" spans="1:4" s="14" customFormat="1" ht="12.75">
      <c r="A343" s="355" t="s">
        <v>860</v>
      </c>
      <c r="B343" s="355"/>
      <c r="C343" s="355"/>
      <c r="D343" s="355"/>
    </row>
    <row r="344" spans="1:4" s="14" customFormat="1" ht="12.75">
      <c r="A344" s="62">
        <v>1</v>
      </c>
      <c r="B344" s="330" t="s">
        <v>883</v>
      </c>
      <c r="C344" s="331">
        <v>2014</v>
      </c>
      <c r="D344" s="336">
        <v>971.7</v>
      </c>
    </row>
    <row r="345" spans="1:4" s="14" customFormat="1" ht="12.75">
      <c r="A345" s="62">
        <v>2</v>
      </c>
      <c r="B345" s="330" t="s">
        <v>884</v>
      </c>
      <c r="C345" s="331">
        <v>2014</v>
      </c>
      <c r="D345" s="336">
        <v>5796</v>
      </c>
    </row>
    <row r="346" spans="1:4" s="14" customFormat="1" ht="12.75">
      <c r="A346" s="62">
        <v>3</v>
      </c>
      <c r="B346" s="330" t="s">
        <v>885</v>
      </c>
      <c r="C346" s="331">
        <v>2014</v>
      </c>
      <c r="D346" s="336">
        <v>1579</v>
      </c>
    </row>
    <row r="347" spans="1:4" s="14" customFormat="1" ht="12.75">
      <c r="A347" s="62">
        <v>4</v>
      </c>
      <c r="B347" s="330" t="s">
        <v>885</v>
      </c>
      <c r="C347" s="331">
        <v>2014</v>
      </c>
      <c r="D347" s="336">
        <v>2729</v>
      </c>
    </row>
    <row r="348" spans="1:4" s="14" customFormat="1" ht="12.75">
      <c r="A348" s="62">
        <v>5</v>
      </c>
      <c r="B348" s="330" t="s">
        <v>886</v>
      </c>
      <c r="C348" s="331">
        <v>2015</v>
      </c>
      <c r="D348" s="336">
        <v>40000</v>
      </c>
    </row>
    <row r="349" spans="1:4" s="14" customFormat="1" ht="12.75">
      <c r="A349" s="62">
        <v>6</v>
      </c>
      <c r="B349" s="330" t="s">
        <v>887</v>
      </c>
      <c r="C349" s="331">
        <v>2015</v>
      </c>
      <c r="D349" s="336">
        <v>2800</v>
      </c>
    </row>
    <row r="350" spans="1:4" s="14" customFormat="1" ht="12.75">
      <c r="A350" s="62">
        <v>7</v>
      </c>
      <c r="B350" s="330" t="s">
        <v>888</v>
      </c>
      <c r="C350" s="331">
        <v>2015</v>
      </c>
      <c r="D350" s="336">
        <v>23325</v>
      </c>
    </row>
    <row r="351" spans="1:4" s="14" customFormat="1" ht="12.75">
      <c r="A351" s="62">
        <v>8</v>
      </c>
      <c r="B351" s="330" t="s">
        <v>889</v>
      </c>
      <c r="C351" s="331">
        <v>2015</v>
      </c>
      <c r="D351" s="336">
        <v>2280</v>
      </c>
    </row>
    <row r="352" spans="1:4" s="14" customFormat="1" ht="12.75">
      <c r="A352" s="62">
        <v>9</v>
      </c>
      <c r="B352" s="330" t="s">
        <v>890</v>
      </c>
      <c r="C352" s="331">
        <v>2015</v>
      </c>
      <c r="D352" s="336">
        <v>720</v>
      </c>
    </row>
    <row r="353" spans="1:4" s="14" customFormat="1" ht="12.75">
      <c r="A353" s="62">
        <v>10</v>
      </c>
      <c r="B353" s="330" t="s">
        <v>891</v>
      </c>
      <c r="C353" s="331">
        <v>2016</v>
      </c>
      <c r="D353" s="336">
        <v>1889</v>
      </c>
    </row>
    <row r="354" spans="1:4" s="14" customFormat="1" ht="12.75">
      <c r="A354" s="62">
        <v>11</v>
      </c>
      <c r="B354" s="330" t="s">
        <v>892</v>
      </c>
      <c r="C354" s="331">
        <v>2016</v>
      </c>
      <c r="D354" s="336">
        <v>3778</v>
      </c>
    </row>
    <row r="355" spans="1:4" s="14" customFormat="1" ht="12.75">
      <c r="A355" s="62">
        <v>12</v>
      </c>
      <c r="B355" s="330" t="s">
        <v>893</v>
      </c>
      <c r="C355" s="331">
        <v>2016</v>
      </c>
      <c r="D355" s="336">
        <v>1889</v>
      </c>
    </row>
    <row r="356" spans="1:4" s="14" customFormat="1" ht="12.75">
      <c r="A356" s="2"/>
      <c r="B356" s="349" t="s">
        <v>28</v>
      </c>
      <c r="C356" s="349"/>
      <c r="D356" s="254">
        <f>SUM(D344:D355)</f>
        <v>87756.7</v>
      </c>
    </row>
    <row r="357" spans="1:4" s="14" customFormat="1" ht="12.75">
      <c r="A357" s="3"/>
      <c r="B357" s="3"/>
      <c r="C357" s="2"/>
      <c r="D357" s="258"/>
    </row>
    <row r="358" spans="1:4" s="14" customFormat="1" ht="12.75" customHeight="1">
      <c r="A358" s="355" t="s">
        <v>806</v>
      </c>
      <c r="B358" s="355"/>
      <c r="C358" s="355"/>
      <c r="D358" s="355"/>
    </row>
    <row r="359" spans="1:4" s="14" customFormat="1" ht="12.75">
      <c r="A359" s="62">
        <v>1</v>
      </c>
      <c r="B359" s="230" t="s">
        <v>807</v>
      </c>
      <c r="C359" s="231">
        <v>2013</v>
      </c>
      <c r="D359" s="277">
        <v>2626</v>
      </c>
    </row>
    <row r="360" spans="1:4" s="14" customFormat="1" ht="12.75">
      <c r="A360" s="62">
        <v>2</v>
      </c>
      <c r="B360" s="230" t="s">
        <v>808</v>
      </c>
      <c r="C360" s="231">
        <v>2013</v>
      </c>
      <c r="D360" s="277">
        <v>3500</v>
      </c>
    </row>
    <row r="361" spans="1:4" s="14" customFormat="1" ht="12.75">
      <c r="A361" s="62">
        <v>3</v>
      </c>
      <c r="B361" s="232" t="s">
        <v>809</v>
      </c>
      <c r="C361" s="233">
        <v>2013</v>
      </c>
      <c r="D361" s="277">
        <v>2452.01</v>
      </c>
    </row>
    <row r="362" spans="1:4" s="14" customFormat="1" ht="12.75">
      <c r="A362" s="62">
        <v>4</v>
      </c>
      <c r="B362" s="232" t="s">
        <v>810</v>
      </c>
      <c r="C362" s="233">
        <v>2013</v>
      </c>
      <c r="D362" s="277">
        <v>2098.01</v>
      </c>
    </row>
    <row r="363" spans="1:4" s="14" customFormat="1" ht="12.75">
      <c r="A363" s="62">
        <v>5</v>
      </c>
      <c r="B363" s="232" t="s">
        <v>811</v>
      </c>
      <c r="C363" s="233">
        <v>2014</v>
      </c>
      <c r="D363" s="277">
        <v>5500</v>
      </c>
    </row>
    <row r="364" spans="1:4" s="14" customFormat="1" ht="12.75">
      <c r="A364" s="62">
        <v>6</v>
      </c>
      <c r="B364" s="232" t="s">
        <v>812</v>
      </c>
      <c r="C364" s="233">
        <v>2014</v>
      </c>
      <c r="D364" s="277">
        <v>1597.99</v>
      </c>
    </row>
    <row r="365" spans="1:4" s="14" customFormat="1" ht="12.75">
      <c r="A365" s="62">
        <v>7</v>
      </c>
      <c r="B365" s="232" t="s">
        <v>813</v>
      </c>
      <c r="C365" s="233">
        <v>2014</v>
      </c>
      <c r="D365" s="277">
        <v>5500</v>
      </c>
    </row>
    <row r="366" spans="1:4" s="14" customFormat="1" ht="12.75">
      <c r="A366" s="62">
        <v>8</v>
      </c>
      <c r="B366" s="232" t="s">
        <v>814</v>
      </c>
      <c r="C366" s="233">
        <v>2014</v>
      </c>
      <c r="D366" s="277">
        <v>460</v>
      </c>
    </row>
    <row r="367" spans="1:4" s="14" customFormat="1" ht="12.75">
      <c r="A367" s="62">
        <v>9</v>
      </c>
      <c r="B367" s="232" t="s">
        <v>815</v>
      </c>
      <c r="C367" s="233">
        <v>2014</v>
      </c>
      <c r="D367" s="277">
        <v>600</v>
      </c>
    </row>
    <row r="368" spans="1:4" s="14" customFormat="1" ht="12.75">
      <c r="A368" s="62">
        <v>10</v>
      </c>
      <c r="B368" s="232" t="s">
        <v>816</v>
      </c>
      <c r="C368" s="233">
        <v>2014</v>
      </c>
      <c r="D368" s="277">
        <v>1000</v>
      </c>
    </row>
    <row r="369" spans="1:4" s="14" customFormat="1" ht="12.75">
      <c r="A369" s="62">
        <v>11</v>
      </c>
      <c r="B369" s="234" t="s">
        <v>817</v>
      </c>
      <c r="C369" s="233">
        <v>2015</v>
      </c>
      <c r="D369" s="277">
        <v>7500</v>
      </c>
    </row>
    <row r="370" spans="1:4" s="14" customFormat="1" ht="12.75">
      <c r="A370" s="62">
        <v>12</v>
      </c>
      <c r="B370" s="232" t="s">
        <v>818</v>
      </c>
      <c r="C370" s="233">
        <v>2015</v>
      </c>
      <c r="D370" s="277">
        <v>2495.67</v>
      </c>
    </row>
    <row r="371" spans="1:4" s="14" customFormat="1" ht="12.75">
      <c r="A371" s="62">
        <v>13</v>
      </c>
      <c r="B371" s="232" t="s">
        <v>819</v>
      </c>
      <c r="C371" s="233">
        <v>2015</v>
      </c>
      <c r="D371" s="277">
        <v>4499.34</v>
      </c>
    </row>
    <row r="372" spans="1:4" s="14" customFormat="1" ht="12.75">
      <c r="A372" s="62">
        <v>14</v>
      </c>
      <c r="B372" s="232" t="s">
        <v>820</v>
      </c>
      <c r="C372" s="233">
        <v>2015</v>
      </c>
      <c r="D372" s="277">
        <v>6000</v>
      </c>
    </row>
    <row r="373" spans="1:4" s="14" customFormat="1" ht="12.75">
      <c r="A373" s="62">
        <v>15</v>
      </c>
      <c r="B373" s="232" t="s">
        <v>821</v>
      </c>
      <c r="C373" s="233">
        <v>2015</v>
      </c>
      <c r="D373" s="277">
        <v>3317.31</v>
      </c>
    </row>
    <row r="374" spans="1:4" s="14" customFormat="1" ht="12.75">
      <c r="A374" s="2"/>
      <c r="B374" s="39"/>
      <c r="C374" s="2"/>
      <c r="D374" s="205"/>
    </row>
    <row r="375" spans="1:4" s="14" customFormat="1" ht="12.75">
      <c r="A375" s="2"/>
      <c r="B375" s="39"/>
      <c r="C375" s="2"/>
      <c r="D375" s="205"/>
    </row>
    <row r="376" spans="1:4" ht="12.75">
      <c r="A376" s="2"/>
      <c r="B376" s="349" t="s">
        <v>28</v>
      </c>
      <c r="C376" s="349"/>
      <c r="D376" s="254">
        <f>SUM(D359:D375)</f>
        <v>49146.33</v>
      </c>
    </row>
    <row r="377" spans="1:4" ht="12.75">
      <c r="A377" s="355" t="s">
        <v>353</v>
      </c>
      <c r="B377" s="355"/>
      <c r="C377" s="355"/>
      <c r="D377" s="355"/>
    </row>
    <row r="378" spans="1:4" ht="12.75">
      <c r="A378" s="2">
        <v>1</v>
      </c>
      <c r="B378" s="1" t="s">
        <v>344</v>
      </c>
      <c r="C378" s="2">
        <v>2013</v>
      </c>
      <c r="D378" s="257">
        <v>1900</v>
      </c>
    </row>
    <row r="379" spans="1:4" ht="12.75">
      <c r="A379" s="2">
        <v>3</v>
      </c>
      <c r="B379" s="1" t="s">
        <v>345</v>
      </c>
      <c r="C379" s="2">
        <v>2013</v>
      </c>
      <c r="D379" s="257">
        <v>8099</v>
      </c>
    </row>
    <row r="380" spans="1:4" ht="12.75">
      <c r="A380" s="2">
        <v>4</v>
      </c>
      <c r="B380" s="1" t="s">
        <v>346</v>
      </c>
      <c r="C380" s="2">
        <v>2013</v>
      </c>
      <c r="D380" s="257">
        <v>11500</v>
      </c>
    </row>
    <row r="381" spans="1:4" ht="12.75">
      <c r="A381" s="2">
        <v>5</v>
      </c>
      <c r="B381" s="1"/>
      <c r="C381" s="2"/>
      <c r="D381" s="257"/>
    </row>
    <row r="382" spans="1:4" s="21" customFormat="1" ht="12.75">
      <c r="A382" s="2"/>
      <c r="B382" s="20" t="s">
        <v>0</v>
      </c>
      <c r="C382" s="2"/>
      <c r="D382" s="258">
        <f>SUM(D378:D381)</f>
        <v>21499</v>
      </c>
    </row>
    <row r="383" spans="1:4" s="6" customFormat="1" ht="12.75">
      <c r="A383" s="355" t="s">
        <v>380</v>
      </c>
      <c r="B383" s="355"/>
      <c r="C383" s="355"/>
      <c r="D383" s="355"/>
    </row>
    <row r="384" spans="1:4" ht="25.5">
      <c r="A384" s="2">
        <v>1</v>
      </c>
      <c r="B384" s="92" t="s">
        <v>381</v>
      </c>
      <c r="C384" s="93">
        <v>2015</v>
      </c>
      <c r="D384" s="264">
        <v>17506.28</v>
      </c>
    </row>
    <row r="385" spans="1:4" ht="12.75">
      <c r="A385" s="2">
        <v>2</v>
      </c>
      <c r="B385" s="92"/>
      <c r="C385" s="93"/>
      <c r="D385" s="264"/>
    </row>
    <row r="386" spans="1:6" s="6" customFormat="1" ht="12.75">
      <c r="A386" s="363" t="s">
        <v>0</v>
      </c>
      <c r="B386" s="363"/>
      <c r="C386" s="40"/>
      <c r="D386" s="265">
        <f>SUM(D384:D385)</f>
        <v>17506.28</v>
      </c>
      <c r="F386" s="15"/>
    </row>
    <row r="387" spans="1:6" s="6" customFormat="1" ht="12.75">
      <c r="A387" s="355" t="s">
        <v>571</v>
      </c>
      <c r="B387" s="355"/>
      <c r="C387" s="355"/>
      <c r="D387" s="355"/>
      <c r="F387" s="15"/>
    </row>
    <row r="388" spans="1:6" s="6" customFormat="1" ht="12.75">
      <c r="A388" s="2">
        <v>1</v>
      </c>
      <c r="B388" s="1" t="s">
        <v>563</v>
      </c>
      <c r="C388" s="2">
        <v>2014</v>
      </c>
      <c r="D388" s="205">
        <v>2489</v>
      </c>
      <c r="F388" s="15"/>
    </row>
    <row r="389" spans="1:4" s="6" customFormat="1" ht="12.75">
      <c r="A389" s="2">
        <v>2</v>
      </c>
      <c r="B389" s="1" t="s">
        <v>564</v>
      </c>
      <c r="C389" s="2">
        <v>2014</v>
      </c>
      <c r="D389" s="205">
        <v>2028.94</v>
      </c>
    </row>
    <row r="390" spans="1:4" s="6" customFormat="1" ht="12.75">
      <c r="A390" s="2">
        <v>3</v>
      </c>
      <c r="B390" s="1" t="s">
        <v>565</v>
      </c>
      <c r="C390" s="2">
        <v>2015</v>
      </c>
      <c r="D390" s="205">
        <v>2609</v>
      </c>
    </row>
    <row r="391" spans="1:4" s="6" customFormat="1" ht="12.75">
      <c r="A391" s="2">
        <v>4</v>
      </c>
      <c r="B391" s="41"/>
      <c r="C391" s="42"/>
      <c r="D391" s="266"/>
    </row>
    <row r="392" spans="1:4" s="14" customFormat="1" ht="12.75">
      <c r="A392" s="2"/>
      <c r="B392" s="20" t="s">
        <v>0</v>
      </c>
      <c r="C392" s="2"/>
      <c r="D392" s="258">
        <f>SUM(D388:D391)</f>
        <v>7126.9400000000005</v>
      </c>
    </row>
    <row r="393" spans="1:4" s="14" customFormat="1" ht="12.75">
      <c r="A393" s="355" t="s">
        <v>599</v>
      </c>
      <c r="B393" s="355"/>
      <c r="C393" s="355"/>
      <c r="D393" s="355"/>
    </row>
    <row r="394" spans="1:4" s="14" customFormat="1" ht="12.75">
      <c r="A394" s="2">
        <v>1</v>
      </c>
      <c r="B394" s="1" t="s">
        <v>592</v>
      </c>
      <c r="C394" s="2">
        <v>2013</v>
      </c>
      <c r="D394" s="205">
        <v>1845</v>
      </c>
    </row>
    <row r="395" spans="1:4" s="14" customFormat="1" ht="12.75">
      <c r="A395" s="2">
        <v>2</v>
      </c>
      <c r="B395" s="1" t="s">
        <v>593</v>
      </c>
      <c r="C395" s="2">
        <v>2014</v>
      </c>
      <c r="D395" s="205">
        <v>2027.04</v>
      </c>
    </row>
    <row r="396" spans="1:4" s="14" customFormat="1" ht="12.75">
      <c r="A396" s="2">
        <v>3</v>
      </c>
      <c r="B396" s="1" t="s">
        <v>594</v>
      </c>
      <c r="C396" s="2">
        <v>2014</v>
      </c>
      <c r="D396" s="205">
        <v>2027.04</v>
      </c>
    </row>
    <row r="397" spans="1:4" s="14" customFormat="1" ht="12.75">
      <c r="A397" s="2">
        <v>4</v>
      </c>
      <c r="B397" s="1" t="s">
        <v>595</v>
      </c>
      <c r="C397" s="2">
        <v>2014</v>
      </c>
      <c r="D397" s="205">
        <v>2027.04</v>
      </c>
    </row>
    <row r="398" spans="1:4" s="14" customFormat="1" ht="12.75">
      <c r="A398" s="2">
        <v>5</v>
      </c>
      <c r="B398" s="1" t="s">
        <v>596</v>
      </c>
      <c r="C398" s="2">
        <v>2014</v>
      </c>
      <c r="D398" s="205">
        <v>1801.95</v>
      </c>
    </row>
    <row r="399" spans="1:4" s="14" customFormat="1" ht="12.75">
      <c r="A399" s="2">
        <v>6</v>
      </c>
      <c r="B399" s="1" t="s">
        <v>597</v>
      </c>
      <c r="C399" s="2">
        <v>2015</v>
      </c>
      <c r="D399" s="205">
        <v>2299.01</v>
      </c>
    </row>
    <row r="400" spans="1:4" s="14" customFormat="1" ht="12.75">
      <c r="A400" s="2">
        <v>7</v>
      </c>
      <c r="B400" s="1" t="s">
        <v>597</v>
      </c>
      <c r="C400" s="2">
        <v>2015</v>
      </c>
      <c r="D400" s="205">
        <v>2299.01</v>
      </c>
    </row>
    <row r="401" spans="1:4" s="14" customFormat="1" ht="12.75">
      <c r="A401" s="2">
        <v>8</v>
      </c>
      <c r="B401" s="1" t="s">
        <v>597</v>
      </c>
      <c r="C401" s="2">
        <v>2016</v>
      </c>
      <c r="D401" s="205">
        <v>1999</v>
      </c>
    </row>
    <row r="402" spans="1:4" s="14" customFormat="1" ht="12.75">
      <c r="A402" s="2">
        <v>9</v>
      </c>
      <c r="B402" s="23"/>
      <c r="C402" s="22"/>
      <c r="D402" s="267"/>
    </row>
    <row r="403" spans="1:4" s="14" customFormat="1" ht="17.25" customHeight="1">
      <c r="A403" s="2"/>
      <c r="B403" s="20" t="s">
        <v>0</v>
      </c>
      <c r="C403" s="2"/>
      <c r="D403" s="268">
        <f>SUM(D394:D402)</f>
        <v>16325.09</v>
      </c>
    </row>
    <row r="404" spans="1:4" s="14" customFormat="1" ht="16.5" customHeight="1">
      <c r="A404" s="355" t="s">
        <v>633</v>
      </c>
      <c r="B404" s="355"/>
      <c r="C404" s="355"/>
      <c r="D404" s="355"/>
    </row>
    <row r="405" spans="1:4" s="14" customFormat="1" ht="15.75" customHeight="1">
      <c r="A405" s="2">
        <v>1</v>
      </c>
      <c r="B405" s="1" t="s">
        <v>625</v>
      </c>
      <c r="C405" s="2">
        <v>2013</v>
      </c>
      <c r="D405" s="205">
        <v>300</v>
      </c>
    </row>
    <row r="406" spans="1:4" s="14" customFormat="1" ht="12.75">
      <c r="A406" s="2">
        <v>2</v>
      </c>
      <c r="B406" s="24" t="s">
        <v>626</v>
      </c>
      <c r="C406" s="25">
        <v>2013</v>
      </c>
      <c r="D406" s="269">
        <v>318</v>
      </c>
    </row>
    <row r="407" spans="1:4" s="14" customFormat="1" ht="12.75">
      <c r="A407" s="2">
        <v>3</v>
      </c>
      <c r="B407" s="24" t="s">
        <v>627</v>
      </c>
      <c r="C407" s="25">
        <v>2014</v>
      </c>
      <c r="D407" s="269">
        <v>139</v>
      </c>
    </row>
    <row r="408" spans="1:4" s="14" customFormat="1" ht="12.75">
      <c r="A408" s="2">
        <v>4</v>
      </c>
      <c r="B408" s="24" t="s">
        <v>628</v>
      </c>
      <c r="C408" s="25">
        <v>2014</v>
      </c>
      <c r="D408" s="269">
        <v>771.2</v>
      </c>
    </row>
    <row r="409" spans="1:4" s="14" customFormat="1" ht="12.75">
      <c r="A409" s="2">
        <v>5</v>
      </c>
      <c r="B409" s="24" t="s">
        <v>629</v>
      </c>
      <c r="C409" s="25">
        <v>2014</v>
      </c>
      <c r="D409" s="269">
        <v>4952.72</v>
      </c>
    </row>
    <row r="410" spans="1:4" s="14" customFormat="1" ht="12.75">
      <c r="A410" s="2">
        <v>6</v>
      </c>
      <c r="B410" s="24" t="s">
        <v>630</v>
      </c>
      <c r="C410" s="25">
        <v>2014</v>
      </c>
      <c r="D410" s="269">
        <v>1020.9</v>
      </c>
    </row>
    <row r="411" spans="1:4" s="14" customFormat="1" ht="12.75">
      <c r="A411" s="2">
        <v>7</v>
      </c>
      <c r="B411" s="1" t="s">
        <v>631</v>
      </c>
      <c r="C411" s="2">
        <v>2015</v>
      </c>
      <c r="D411" s="205">
        <v>900</v>
      </c>
    </row>
    <row r="412" spans="1:4" s="14" customFormat="1" ht="12.75">
      <c r="A412" s="2">
        <v>8</v>
      </c>
      <c r="B412" s="24" t="s">
        <v>632</v>
      </c>
      <c r="C412" s="25">
        <v>2016</v>
      </c>
      <c r="D412" s="269">
        <v>523.98</v>
      </c>
    </row>
    <row r="413" spans="1:4" s="14" customFormat="1" ht="12.75">
      <c r="A413" s="2">
        <v>9</v>
      </c>
      <c r="B413" s="24"/>
      <c r="C413" s="25"/>
      <c r="D413" s="269"/>
    </row>
    <row r="414" spans="1:4" s="14" customFormat="1" ht="12.75">
      <c r="A414" s="2">
        <v>10</v>
      </c>
      <c r="B414" s="24"/>
      <c r="C414" s="25"/>
      <c r="D414" s="269"/>
    </row>
    <row r="415" spans="1:4" s="6" customFormat="1" ht="12.75">
      <c r="A415" s="26"/>
      <c r="B415" s="26" t="s">
        <v>0</v>
      </c>
      <c r="C415" s="25"/>
      <c r="D415" s="270">
        <f>SUM(D405:D414)</f>
        <v>8925.8</v>
      </c>
    </row>
    <row r="416" spans="1:4" s="6" customFormat="1" ht="12.75">
      <c r="A416" s="173"/>
      <c r="B416" s="173"/>
      <c r="C416" s="174"/>
      <c r="D416" s="271"/>
    </row>
    <row r="417" spans="1:4" s="6" customFormat="1" ht="12.75">
      <c r="A417" s="355" t="s">
        <v>704</v>
      </c>
      <c r="B417" s="355"/>
      <c r="C417" s="355"/>
      <c r="D417" s="355"/>
    </row>
    <row r="418" spans="1:4" s="6" customFormat="1" ht="12.75">
      <c r="A418" s="62">
        <v>1</v>
      </c>
      <c r="B418" s="96" t="s">
        <v>705</v>
      </c>
      <c r="C418" s="348">
        <v>2014</v>
      </c>
      <c r="D418" s="211">
        <v>1899</v>
      </c>
    </row>
    <row r="419" spans="1:4" s="6" customFormat="1" ht="12.75">
      <c r="A419" s="62">
        <v>2</v>
      </c>
      <c r="B419" s="96" t="s">
        <v>706</v>
      </c>
      <c r="C419" s="348">
        <v>2015</v>
      </c>
      <c r="D419" s="211">
        <v>1799</v>
      </c>
    </row>
    <row r="420" spans="1:4" s="6" customFormat="1" ht="12.75">
      <c r="A420" s="141">
        <v>3</v>
      </c>
      <c r="B420" s="175" t="s">
        <v>706</v>
      </c>
      <c r="C420" s="180">
        <v>2016</v>
      </c>
      <c r="D420" s="211">
        <v>2099</v>
      </c>
    </row>
    <row r="421" spans="1:4" s="6" customFormat="1" ht="12.75">
      <c r="A421" s="2">
        <v>4</v>
      </c>
      <c r="B421" s="39"/>
      <c r="C421" s="2"/>
      <c r="D421" s="205"/>
    </row>
    <row r="422" spans="1:4" s="6" customFormat="1" ht="12.75">
      <c r="A422" s="2"/>
      <c r="B422" s="349" t="s">
        <v>28</v>
      </c>
      <c r="C422" s="349"/>
      <c r="D422" s="254">
        <f>SUM(D418:D421)</f>
        <v>5797</v>
      </c>
    </row>
    <row r="423" spans="1:4" s="6" customFormat="1" ht="12.75">
      <c r="A423" s="173"/>
      <c r="B423" s="173"/>
      <c r="C423" s="174"/>
      <c r="D423" s="271"/>
    </row>
    <row r="424" spans="1:4" s="6" customFormat="1" ht="12.75">
      <c r="A424" s="355" t="s">
        <v>743</v>
      </c>
      <c r="B424" s="355"/>
      <c r="C424" s="355"/>
      <c r="D424" s="355"/>
    </row>
    <row r="425" spans="1:4" s="6" customFormat="1" ht="12.75">
      <c r="A425" s="188">
        <v>1</v>
      </c>
      <c r="B425" s="1" t="s">
        <v>741</v>
      </c>
      <c r="C425" s="2">
        <v>2016</v>
      </c>
      <c r="D425" s="205">
        <v>2999</v>
      </c>
    </row>
    <row r="426" spans="1:4" s="6" customFormat="1" ht="12.75">
      <c r="A426" s="188">
        <v>2</v>
      </c>
      <c r="B426" s="1" t="s">
        <v>742</v>
      </c>
      <c r="C426" s="2">
        <v>2016</v>
      </c>
      <c r="D426" s="205">
        <v>3299</v>
      </c>
    </row>
    <row r="427" spans="1:4" s="6" customFormat="1" ht="12.75">
      <c r="A427" s="2">
        <v>3</v>
      </c>
      <c r="B427" s="1"/>
      <c r="C427" s="1"/>
      <c r="D427" s="205"/>
    </row>
    <row r="428" spans="1:4" s="6" customFormat="1" ht="12.75">
      <c r="A428" s="2"/>
      <c r="B428" s="349" t="s">
        <v>28</v>
      </c>
      <c r="C428" s="349"/>
      <c r="D428" s="254">
        <f>SUM(D425:D427)</f>
        <v>6298</v>
      </c>
    </row>
    <row r="429" spans="1:4" s="14" customFormat="1" ht="12.75">
      <c r="A429" s="28"/>
      <c r="B429" s="28"/>
      <c r="C429" s="29"/>
      <c r="D429" s="278"/>
    </row>
    <row r="430" spans="1:4" s="14" customFormat="1" ht="12.75">
      <c r="A430" s="28"/>
      <c r="B430" s="28"/>
      <c r="C430" s="29"/>
      <c r="D430" s="278"/>
    </row>
    <row r="431" spans="1:4" s="14" customFormat="1" ht="12.75" customHeight="1">
      <c r="A431" s="365" t="s">
        <v>48</v>
      </c>
      <c r="B431" s="366"/>
      <c r="C431" s="366"/>
      <c r="D431" s="367"/>
    </row>
    <row r="432" spans="1:4" s="14" customFormat="1" ht="25.5">
      <c r="A432" s="3" t="s">
        <v>30</v>
      </c>
      <c r="B432" s="3" t="s">
        <v>38</v>
      </c>
      <c r="C432" s="3" t="s">
        <v>39</v>
      </c>
      <c r="D432" s="220" t="s">
        <v>40</v>
      </c>
    </row>
    <row r="433" spans="1:4" ht="12.75" customHeight="1">
      <c r="A433" s="368" t="s">
        <v>352</v>
      </c>
      <c r="B433" s="369"/>
      <c r="C433" s="369"/>
      <c r="D433" s="370"/>
    </row>
    <row r="434" spans="1:4" s="14" customFormat="1" ht="12.75">
      <c r="A434" s="2">
        <v>1</v>
      </c>
      <c r="B434" s="35" t="s">
        <v>347</v>
      </c>
      <c r="C434" s="36">
        <v>2017</v>
      </c>
      <c r="D434" s="253">
        <v>2500</v>
      </c>
    </row>
    <row r="435" spans="1:4" s="14" customFormat="1" ht="12.75">
      <c r="A435" s="2">
        <v>2</v>
      </c>
      <c r="B435" s="35"/>
      <c r="C435" s="36"/>
      <c r="D435" s="253"/>
    </row>
    <row r="436" spans="1:4" s="14" customFormat="1" ht="12.75">
      <c r="A436" s="2">
        <v>3</v>
      </c>
      <c r="B436" s="35"/>
      <c r="C436" s="36"/>
      <c r="D436" s="253"/>
    </row>
    <row r="437" spans="1:4" s="14" customFormat="1" ht="12.75">
      <c r="A437" s="2"/>
      <c r="B437" s="20" t="s">
        <v>0</v>
      </c>
      <c r="C437" s="2"/>
      <c r="D437" s="254">
        <f>SUM(D434:D436)</f>
        <v>2500</v>
      </c>
    </row>
    <row r="438" spans="1:4" s="14" customFormat="1" ht="12.75">
      <c r="A438" s="28"/>
      <c r="B438" s="28"/>
      <c r="C438" s="29"/>
      <c r="D438" s="278"/>
    </row>
    <row r="439" spans="1:4" s="14" customFormat="1" ht="12.75">
      <c r="A439" s="28"/>
      <c r="B439" s="28"/>
      <c r="C439" s="29"/>
      <c r="D439" s="278"/>
    </row>
    <row r="440" spans="1:5" s="14" customFormat="1" ht="12.75">
      <c r="A440" s="28"/>
      <c r="B440" s="362" t="s">
        <v>42</v>
      </c>
      <c r="C440" s="362"/>
      <c r="D440" s="279">
        <f>D296+D289+D231+D206+D199+D189+D183+D164+D140+D116+D99+D80</f>
        <v>1551102.62</v>
      </c>
      <c r="E440" s="281"/>
    </row>
    <row r="441" spans="1:5" s="14" customFormat="1" ht="12.75">
      <c r="A441" s="28"/>
      <c r="B441" s="362" t="s">
        <v>43</v>
      </c>
      <c r="C441" s="362"/>
      <c r="D441" s="279">
        <f>D428+D422+D415+D403+D392+D386+D382+D376+D356+D342+D330+D315+D307</f>
        <v>312230.62000000005</v>
      </c>
      <c r="E441" s="281"/>
    </row>
    <row r="442" spans="1:4" s="14" customFormat="1" ht="12.75">
      <c r="A442" s="28"/>
      <c r="B442" s="362" t="s">
        <v>44</v>
      </c>
      <c r="C442" s="362"/>
      <c r="D442" s="279">
        <f>D437</f>
        <v>2500</v>
      </c>
    </row>
    <row r="443" spans="1:4" s="14" customFormat="1" ht="12.75">
      <c r="A443" s="28"/>
      <c r="B443" s="28"/>
      <c r="C443" s="29"/>
      <c r="D443" s="278"/>
    </row>
    <row r="444" spans="1:4" s="14" customFormat="1" ht="12.75">
      <c r="A444" s="28"/>
      <c r="B444" s="28"/>
      <c r="C444" s="29"/>
      <c r="D444" s="278"/>
    </row>
    <row r="445" spans="1:4" s="14" customFormat="1" ht="12.75">
      <c r="A445" s="28"/>
      <c r="B445" s="28"/>
      <c r="C445" s="29"/>
      <c r="D445" s="278"/>
    </row>
    <row r="446" spans="1:4" s="14" customFormat="1" ht="12.75">
      <c r="A446" s="28"/>
      <c r="B446" s="28"/>
      <c r="C446" s="29"/>
      <c r="D446" s="278"/>
    </row>
    <row r="447" spans="1:4" s="14" customFormat="1" ht="12.75">
      <c r="A447" s="28"/>
      <c r="B447" s="28"/>
      <c r="C447" s="29"/>
      <c r="D447" s="278"/>
    </row>
    <row r="448" spans="1:4" s="14" customFormat="1" ht="12.75">
      <c r="A448" s="28"/>
      <c r="B448" s="28"/>
      <c r="C448" s="29"/>
      <c r="D448" s="278"/>
    </row>
    <row r="449" spans="1:4" s="14" customFormat="1" ht="12.75">
      <c r="A449" s="28"/>
      <c r="B449" s="28"/>
      <c r="C449" s="29"/>
      <c r="D449" s="278"/>
    </row>
    <row r="450" spans="1:4" s="14" customFormat="1" ht="12.75">
      <c r="A450" s="28"/>
      <c r="B450" s="28"/>
      <c r="C450" s="29"/>
      <c r="D450" s="278"/>
    </row>
    <row r="451" spans="1:4" s="14" customFormat="1" ht="12.75">
      <c r="A451" s="28"/>
      <c r="B451" s="28"/>
      <c r="C451" s="29"/>
      <c r="D451" s="278"/>
    </row>
    <row r="452" spans="1:4" s="14" customFormat="1" ht="12.75">
      <c r="A452" s="28"/>
      <c r="B452" s="28"/>
      <c r="C452" s="29"/>
      <c r="D452" s="278"/>
    </row>
    <row r="453" spans="1:4" s="14" customFormat="1" ht="12.75">
      <c r="A453" s="28"/>
      <c r="B453" s="28"/>
      <c r="C453" s="29"/>
      <c r="D453" s="278"/>
    </row>
    <row r="454" spans="1:4" s="14" customFormat="1" ht="12.75">
      <c r="A454" s="28"/>
      <c r="B454" s="28"/>
      <c r="C454" s="29"/>
      <c r="D454" s="278"/>
    </row>
    <row r="455" spans="1:4" s="14" customFormat="1" ht="12.75">
      <c r="A455" s="28"/>
      <c r="B455" s="28"/>
      <c r="C455" s="29"/>
      <c r="D455" s="278"/>
    </row>
    <row r="456" spans="1:4" s="14" customFormat="1" ht="14.25" customHeight="1">
      <c r="A456" s="28"/>
      <c r="B456" s="28"/>
      <c r="C456" s="29"/>
      <c r="D456" s="278"/>
    </row>
    <row r="457" spans="1:4" ht="12.75">
      <c r="A457" s="28"/>
      <c r="C457" s="29"/>
      <c r="D457" s="278"/>
    </row>
    <row r="458" spans="1:4" s="19" customFormat="1" ht="12.75">
      <c r="A458" s="28"/>
      <c r="B458" s="28"/>
      <c r="C458" s="29"/>
      <c r="D458" s="278"/>
    </row>
    <row r="459" spans="1:4" s="19" customFormat="1" ht="12.75">
      <c r="A459" s="28"/>
      <c r="B459" s="28"/>
      <c r="C459" s="29"/>
      <c r="D459" s="278"/>
    </row>
    <row r="460" spans="1:4" s="19" customFormat="1" ht="18" customHeight="1">
      <c r="A460" s="28"/>
      <c r="B460" s="28"/>
      <c r="C460" s="29"/>
      <c r="D460" s="278"/>
    </row>
    <row r="461" spans="1:4" ht="12.75">
      <c r="A461" s="28"/>
      <c r="C461" s="29"/>
      <c r="D461" s="278"/>
    </row>
    <row r="462" spans="1:4" s="6" customFormat="1" ht="12.75">
      <c r="A462" s="28"/>
      <c r="B462" s="28"/>
      <c r="C462" s="29"/>
      <c r="D462" s="278"/>
    </row>
    <row r="463" spans="1:4" s="6" customFormat="1" ht="12.75">
      <c r="A463" s="28"/>
      <c r="B463" s="28"/>
      <c r="C463" s="29"/>
      <c r="D463" s="278"/>
    </row>
    <row r="464" spans="1:4" ht="12.75">
      <c r="A464" s="28"/>
      <c r="C464" s="29"/>
      <c r="D464" s="278"/>
    </row>
    <row r="465" spans="1:4" s="14" customFormat="1" ht="12.75">
      <c r="A465" s="28"/>
      <c r="B465" s="28"/>
      <c r="C465" s="29"/>
      <c r="D465" s="278"/>
    </row>
    <row r="466" spans="1:4" s="14" customFormat="1" ht="12.75">
      <c r="A466" s="28"/>
      <c r="B466" s="28"/>
      <c r="C466" s="29"/>
      <c r="D466" s="278"/>
    </row>
    <row r="467" spans="1:4" s="14" customFormat="1" ht="12.75">
      <c r="A467" s="28"/>
      <c r="B467" s="28"/>
      <c r="C467" s="29"/>
      <c r="D467" s="278"/>
    </row>
    <row r="468" spans="1:4" s="14" customFormat="1" ht="12.75">
      <c r="A468" s="28"/>
      <c r="B468" s="28"/>
      <c r="C468" s="29"/>
      <c r="D468" s="278"/>
    </row>
    <row r="469" spans="1:4" s="14" customFormat="1" ht="12.75">
      <c r="A469" s="28"/>
      <c r="B469" s="28"/>
      <c r="C469" s="29"/>
      <c r="D469" s="278"/>
    </row>
    <row r="470" spans="1:4" s="14" customFormat="1" ht="12.75">
      <c r="A470" s="28"/>
      <c r="B470" s="28"/>
      <c r="C470" s="29"/>
      <c r="D470" s="278"/>
    </row>
    <row r="471" spans="1:4" s="14" customFormat="1" ht="12.75">
      <c r="A471" s="28"/>
      <c r="B471" s="28"/>
      <c r="C471" s="29"/>
      <c r="D471" s="278"/>
    </row>
    <row r="472" spans="1:4" s="14" customFormat="1" ht="12.75">
      <c r="A472" s="28"/>
      <c r="B472" s="28"/>
      <c r="C472" s="29"/>
      <c r="D472" s="278"/>
    </row>
    <row r="473" spans="1:4" s="14" customFormat="1" ht="12.75">
      <c r="A473" s="28"/>
      <c r="B473" s="28"/>
      <c r="C473" s="29"/>
      <c r="D473" s="278"/>
    </row>
    <row r="474" spans="1:4" s="14" customFormat="1" ht="12.75">
      <c r="A474" s="28"/>
      <c r="B474" s="28"/>
      <c r="C474" s="29"/>
      <c r="D474" s="278"/>
    </row>
    <row r="475" spans="1:4" s="6" customFormat="1" ht="12.75">
      <c r="A475" s="28"/>
      <c r="B475" s="28"/>
      <c r="C475" s="29"/>
      <c r="D475" s="278"/>
    </row>
    <row r="476" spans="1:4" ht="12.75">
      <c r="A476" s="28"/>
      <c r="C476" s="29"/>
      <c r="D476" s="278"/>
    </row>
    <row r="477" spans="1:4" ht="12.75">
      <c r="A477" s="28"/>
      <c r="C477" s="29"/>
      <c r="D477" s="278"/>
    </row>
    <row r="478" spans="1:4" ht="12.75">
      <c r="A478" s="28"/>
      <c r="C478" s="29"/>
      <c r="D478" s="278"/>
    </row>
    <row r="479" spans="1:4" ht="12.75">
      <c r="A479" s="28"/>
      <c r="C479" s="29"/>
      <c r="D479" s="278"/>
    </row>
    <row r="480" spans="1:4" ht="12.75">
      <c r="A480" s="28"/>
      <c r="C480" s="29"/>
      <c r="D480" s="278"/>
    </row>
    <row r="481" spans="1:4" ht="12.75">
      <c r="A481" s="28"/>
      <c r="C481" s="29"/>
      <c r="D481" s="278"/>
    </row>
    <row r="482" spans="1:4" ht="12.75">
      <c r="A482" s="28"/>
      <c r="C482" s="29"/>
      <c r="D482" s="278"/>
    </row>
    <row r="483" spans="1:4" ht="12.75">
      <c r="A483" s="28"/>
      <c r="C483" s="29"/>
      <c r="D483" s="278"/>
    </row>
    <row r="484" spans="1:4" ht="12.75">
      <c r="A484" s="28"/>
      <c r="C484" s="29"/>
      <c r="D484" s="278"/>
    </row>
    <row r="485" spans="1:4" ht="12.75">
      <c r="A485" s="28"/>
      <c r="C485" s="29"/>
      <c r="D485" s="278"/>
    </row>
    <row r="486" spans="1:4" ht="12.75">
      <c r="A486" s="28"/>
      <c r="C486" s="29"/>
      <c r="D486" s="278"/>
    </row>
    <row r="487" spans="1:4" ht="12.75">
      <c r="A487" s="28"/>
      <c r="C487" s="29"/>
      <c r="D487" s="278"/>
    </row>
    <row r="488" spans="1:4" ht="14.25" customHeight="1">
      <c r="A488" s="28"/>
      <c r="C488" s="29"/>
      <c r="D488" s="278"/>
    </row>
    <row r="489" spans="1:4" ht="12.75">
      <c r="A489" s="28"/>
      <c r="C489" s="29"/>
      <c r="D489" s="278"/>
    </row>
    <row r="490" spans="1:4" ht="12.75">
      <c r="A490" s="28"/>
      <c r="C490" s="29"/>
      <c r="D490" s="278"/>
    </row>
    <row r="491" spans="1:4" ht="14.25" customHeight="1">
      <c r="A491" s="28"/>
      <c r="C491" s="29"/>
      <c r="D491" s="278"/>
    </row>
    <row r="492" spans="1:4" ht="12.75">
      <c r="A492" s="28"/>
      <c r="C492" s="29"/>
      <c r="D492" s="278"/>
    </row>
    <row r="493" spans="1:4" s="6" customFormat="1" ht="12.75">
      <c r="A493" s="28"/>
      <c r="B493" s="28"/>
      <c r="C493" s="29"/>
      <c r="D493" s="278"/>
    </row>
    <row r="494" spans="1:4" s="6" customFormat="1" ht="12.75">
      <c r="A494" s="28"/>
      <c r="B494" s="28"/>
      <c r="C494" s="29"/>
      <c r="D494" s="278"/>
    </row>
    <row r="495" spans="1:4" s="6" customFormat="1" ht="12.75">
      <c r="A495" s="28"/>
      <c r="B495" s="28"/>
      <c r="C495" s="29"/>
      <c r="D495" s="278"/>
    </row>
    <row r="496" spans="1:4" s="6" customFormat="1" ht="12.75">
      <c r="A496" s="28"/>
      <c r="B496" s="28"/>
      <c r="C496" s="29"/>
      <c r="D496" s="278"/>
    </row>
    <row r="497" spans="1:4" s="6" customFormat="1" ht="12.75">
      <c r="A497" s="28"/>
      <c r="B497" s="28"/>
      <c r="C497" s="29"/>
      <c r="D497" s="278"/>
    </row>
    <row r="498" spans="1:4" s="6" customFormat="1" ht="12.75">
      <c r="A498" s="28"/>
      <c r="B498" s="28"/>
      <c r="C498" s="29"/>
      <c r="D498" s="278"/>
    </row>
    <row r="499" spans="1:4" s="6" customFormat="1" ht="12.75">
      <c r="A499" s="28"/>
      <c r="B499" s="28"/>
      <c r="C499" s="29"/>
      <c r="D499" s="278"/>
    </row>
    <row r="500" spans="1:4" ht="12.75" customHeight="1">
      <c r="A500" s="28"/>
      <c r="C500" s="29"/>
      <c r="D500" s="278"/>
    </row>
    <row r="501" spans="1:4" s="14" customFormat="1" ht="12.75">
      <c r="A501" s="28"/>
      <c r="B501" s="28"/>
      <c r="C501" s="29"/>
      <c r="D501" s="278"/>
    </row>
    <row r="502" spans="1:4" s="14" customFormat="1" ht="12.75">
      <c r="A502" s="28"/>
      <c r="B502" s="28"/>
      <c r="C502" s="29"/>
      <c r="D502" s="278"/>
    </row>
    <row r="503" spans="1:4" s="14" customFormat="1" ht="12.75">
      <c r="A503" s="28"/>
      <c r="B503" s="28"/>
      <c r="C503" s="29"/>
      <c r="D503" s="278"/>
    </row>
    <row r="504" spans="1:4" s="14" customFormat="1" ht="12.75">
      <c r="A504" s="28"/>
      <c r="B504" s="28"/>
      <c r="C504" s="29"/>
      <c r="D504" s="278"/>
    </row>
    <row r="505" spans="1:4" s="14" customFormat="1" ht="12.75">
      <c r="A505" s="28"/>
      <c r="B505" s="28"/>
      <c r="C505" s="29"/>
      <c r="D505" s="278"/>
    </row>
    <row r="506" spans="1:4" s="14" customFormat="1" ht="12.75">
      <c r="A506" s="28"/>
      <c r="B506" s="28"/>
      <c r="C506" s="29"/>
      <c r="D506" s="278"/>
    </row>
    <row r="507" spans="1:4" s="14" customFormat="1" ht="12.75">
      <c r="A507" s="28"/>
      <c r="B507" s="28"/>
      <c r="C507" s="29"/>
      <c r="D507" s="278"/>
    </row>
    <row r="508" spans="1:4" s="14" customFormat="1" ht="18" customHeight="1">
      <c r="A508" s="28"/>
      <c r="B508" s="28"/>
      <c r="C508" s="29"/>
      <c r="D508" s="278"/>
    </row>
    <row r="509" spans="1:4" ht="12.75">
      <c r="A509" s="28"/>
      <c r="C509" s="29"/>
      <c r="D509" s="278"/>
    </row>
    <row r="510" spans="1:4" s="6" customFormat="1" ht="12.75">
      <c r="A510" s="28"/>
      <c r="B510" s="28"/>
      <c r="C510" s="29"/>
      <c r="D510" s="278"/>
    </row>
    <row r="511" spans="1:4" s="6" customFormat="1" ht="12.75">
      <c r="A511" s="28"/>
      <c r="B511" s="28"/>
      <c r="C511" s="29"/>
      <c r="D511" s="278"/>
    </row>
    <row r="512" spans="1:4" s="6" customFormat="1" ht="12.75">
      <c r="A512" s="28"/>
      <c r="B512" s="28"/>
      <c r="C512" s="29"/>
      <c r="D512" s="278"/>
    </row>
    <row r="513" spans="1:4" ht="12.75" customHeight="1">
      <c r="A513" s="28"/>
      <c r="C513" s="29"/>
      <c r="D513" s="278"/>
    </row>
    <row r="514" spans="1:4" s="6" customFormat="1" ht="12.75">
      <c r="A514" s="28"/>
      <c r="B514" s="28"/>
      <c r="C514" s="29"/>
      <c r="D514" s="278"/>
    </row>
    <row r="515" spans="1:4" s="6" customFormat="1" ht="12.75">
      <c r="A515" s="28"/>
      <c r="B515" s="28"/>
      <c r="C515" s="29"/>
      <c r="D515" s="278"/>
    </row>
    <row r="516" spans="1:4" s="6" customFormat="1" ht="12.75">
      <c r="A516" s="28"/>
      <c r="B516" s="28"/>
      <c r="C516" s="29"/>
      <c r="D516" s="278"/>
    </row>
    <row r="517" spans="1:4" s="6" customFormat="1" ht="12.75">
      <c r="A517" s="28"/>
      <c r="B517" s="28"/>
      <c r="C517" s="29"/>
      <c r="D517" s="278"/>
    </row>
    <row r="518" spans="1:4" s="6" customFormat="1" ht="12.75">
      <c r="A518" s="28"/>
      <c r="B518" s="28"/>
      <c r="C518" s="29"/>
      <c r="D518" s="278"/>
    </row>
    <row r="519" spans="1:4" s="6" customFormat="1" ht="12.75">
      <c r="A519" s="28"/>
      <c r="B519" s="28"/>
      <c r="C519" s="29"/>
      <c r="D519" s="278"/>
    </row>
    <row r="520" spans="1:4" ht="12.75">
      <c r="A520" s="28"/>
      <c r="C520" s="29"/>
      <c r="D520" s="278"/>
    </row>
    <row r="521" spans="1:4" ht="12.75">
      <c r="A521" s="28"/>
      <c r="C521" s="29"/>
      <c r="D521" s="278"/>
    </row>
    <row r="522" spans="1:4" ht="12.75">
      <c r="A522" s="28"/>
      <c r="C522" s="29"/>
      <c r="D522" s="278"/>
    </row>
    <row r="523" spans="1:4" ht="14.25" customHeight="1">
      <c r="A523" s="28"/>
      <c r="C523" s="29"/>
      <c r="D523" s="278"/>
    </row>
    <row r="524" spans="1:4" ht="12.75">
      <c r="A524" s="28"/>
      <c r="C524" s="29"/>
      <c r="D524" s="278"/>
    </row>
    <row r="525" spans="1:4" ht="12.75">
      <c r="A525" s="28"/>
      <c r="C525" s="29"/>
      <c r="D525" s="278"/>
    </row>
    <row r="526" spans="1:4" ht="12.75">
      <c r="A526" s="28"/>
      <c r="C526" s="29"/>
      <c r="D526" s="278"/>
    </row>
    <row r="527" spans="1:4" ht="12.75">
      <c r="A527" s="28"/>
      <c r="C527" s="29"/>
      <c r="D527" s="278"/>
    </row>
    <row r="528" spans="1:4" ht="12.75">
      <c r="A528" s="28"/>
      <c r="C528" s="29"/>
      <c r="D528" s="278"/>
    </row>
    <row r="529" spans="1:4" ht="12.75">
      <c r="A529" s="28"/>
      <c r="C529" s="29"/>
      <c r="D529" s="278"/>
    </row>
    <row r="530" spans="1:4" ht="12.75">
      <c r="A530" s="28"/>
      <c r="C530" s="29"/>
      <c r="D530" s="278"/>
    </row>
    <row r="531" spans="1:4" ht="12.75">
      <c r="A531" s="28"/>
      <c r="C531" s="29"/>
      <c r="D531" s="278"/>
    </row>
    <row r="532" spans="1:4" ht="12.75">
      <c r="A532" s="28"/>
      <c r="C532" s="29"/>
      <c r="D532" s="278"/>
    </row>
    <row r="533" spans="1:4" ht="12.75">
      <c r="A533" s="28"/>
      <c r="C533" s="29"/>
      <c r="D533" s="278"/>
    </row>
    <row r="534" spans="1:4" ht="12.75">
      <c r="A534" s="28"/>
      <c r="C534" s="29"/>
      <c r="D534" s="278"/>
    </row>
    <row r="535" spans="1:4" ht="12.75">
      <c r="A535" s="28"/>
      <c r="C535" s="29"/>
      <c r="D535" s="278"/>
    </row>
    <row r="536" spans="1:4" ht="12.75">
      <c r="A536" s="28"/>
      <c r="C536" s="29"/>
      <c r="D536" s="278"/>
    </row>
    <row r="537" spans="1:4" ht="12.75">
      <c r="A537" s="28"/>
      <c r="C537" s="29"/>
      <c r="D537" s="278"/>
    </row>
    <row r="538" spans="1:4" ht="12.75">
      <c r="A538" s="28"/>
      <c r="C538" s="29"/>
      <c r="D538" s="278"/>
    </row>
    <row r="539" spans="1:4" ht="12.75">
      <c r="A539" s="28"/>
      <c r="C539" s="29"/>
      <c r="D539" s="278"/>
    </row>
    <row r="540" spans="1:4" ht="12.75">
      <c r="A540" s="28"/>
      <c r="C540" s="29"/>
      <c r="D540" s="278"/>
    </row>
    <row r="541" spans="1:4" ht="12.75">
      <c r="A541" s="28"/>
      <c r="C541" s="29"/>
      <c r="D541" s="278"/>
    </row>
    <row r="542" spans="1:4" ht="12.75">
      <c r="A542" s="28"/>
      <c r="C542" s="29"/>
      <c r="D542" s="278"/>
    </row>
    <row r="543" spans="1:4" ht="12.75">
      <c r="A543" s="28"/>
      <c r="C543" s="29"/>
      <c r="D543" s="278"/>
    </row>
    <row r="544" spans="1:4" ht="12.75">
      <c r="A544" s="28"/>
      <c r="C544" s="29"/>
      <c r="D544" s="278"/>
    </row>
    <row r="545" spans="1:4" ht="12.75">
      <c r="A545" s="28"/>
      <c r="C545" s="29"/>
      <c r="D545" s="278"/>
    </row>
    <row r="546" spans="1:4" ht="12.75">
      <c r="A546" s="28"/>
      <c r="C546" s="29"/>
      <c r="D546" s="278"/>
    </row>
    <row r="547" spans="1:4" ht="12.75">
      <c r="A547" s="28"/>
      <c r="C547" s="29"/>
      <c r="D547" s="278"/>
    </row>
    <row r="548" spans="1:4" ht="12.75">
      <c r="A548" s="28"/>
      <c r="C548" s="29"/>
      <c r="D548" s="278"/>
    </row>
    <row r="549" spans="1:4" ht="12.75">
      <c r="A549" s="28"/>
      <c r="C549" s="29"/>
      <c r="D549" s="278"/>
    </row>
    <row r="550" spans="1:4" ht="12.75">
      <c r="A550" s="28"/>
      <c r="C550" s="29"/>
      <c r="D550" s="278"/>
    </row>
    <row r="551" spans="1:4" ht="12.75">
      <c r="A551" s="28"/>
      <c r="C551" s="29"/>
      <c r="D551" s="278"/>
    </row>
    <row r="552" spans="1:4" ht="12.75">
      <c r="A552" s="28"/>
      <c r="C552" s="29"/>
      <c r="D552" s="278"/>
    </row>
    <row r="553" spans="1:4" ht="12.75">
      <c r="A553" s="28"/>
      <c r="C553" s="29"/>
      <c r="D553" s="278"/>
    </row>
    <row r="554" spans="1:4" ht="12.75">
      <c r="A554" s="28"/>
      <c r="C554" s="29"/>
      <c r="D554" s="278"/>
    </row>
    <row r="555" spans="1:4" ht="12.75">
      <c r="A555" s="28"/>
      <c r="C555" s="29"/>
      <c r="D555" s="278"/>
    </row>
    <row r="556" spans="1:4" s="14" customFormat="1" ht="12.75">
      <c r="A556" s="28"/>
      <c r="B556" s="28"/>
      <c r="C556" s="29"/>
      <c r="D556" s="278"/>
    </row>
    <row r="557" spans="1:4" s="14" customFormat="1" ht="12.75">
      <c r="A557" s="28"/>
      <c r="B557" s="28"/>
      <c r="C557" s="29"/>
      <c r="D557" s="278"/>
    </row>
    <row r="558" spans="1:4" s="14" customFormat="1" ht="12.75">
      <c r="A558" s="28"/>
      <c r="B558" s="28"/>
      <c r="C558" s="29"/>
      <c r="D558" s="278"/>
    </row>
    <row r="559" spans="1:4" s="14" customFormat="1" ht="12.75">
      <c r="A559" s="28"/>
      <c r="B559" s="28"/>
      <c r="C559" s="29"/>
      <c r="D559" s="278"/>
    </row>
    <row r="560" spans="1:4" s="14" customFormat="1" ht="12.75">
      <c r="A560" s="28"/>
      <c r="B560" s="28"/>
      <c r="C560" s="29"/>
      <c r="D560" s="278"/>
    </row>
    <row r="561" spans="1:4" s="14" customFormat="1" ht="12.75">
      <c r="A561" s="28"/>
      <c r="B561" s="28"/>
      <c r="C561" s="29"/>
      <c r="D561" s="278"/>
    </row>
    <row r="562" spans="1:4" s="14" customFormat="1" ht="12.75">
      <c r="A562" s="28"/>
      <c r="B562" s="28"/>
      <c r="C562" s="29"/>
      <c r="D562" s="278"/>
    </row>
    <row r="563" spans="1:4" s="14" customFormat="1" ht="12.75">
      <c r="A563" s="28"/>
      <c r="B563" s="28"/>
      <c r="C563" s="29"/>
      <c r="D563" s="278"/>
    </row>
    <row r="564" spans="1:4" s="14" customFormat="1" ht="12.75">
      <c r="A564" s="28"/>
      <c r="B564" s="28"/>
      <c r="C564" s="29"/>
      <c r="D564" s="278"/>
    </row>
    <row r="565" spans="1:4" s="14" customFormat="1" ht="12.75">
      <c r="A565" s="28"/>
      <c r="B565" s="28"/>
      <c r="C565" s="29"/>
      <c r="D565" s="278"/>
    </row>
    <row r="566" spans="1:4" s="14" customFormat="1" ht="12.75">
      <c r="A566" s="28"/>
      <c r="B566" s="28"/>
      <c r="C566" s="29"/>
      <c r="D566" s="278"/>
    </row>
    <row r="567" spans="1:4" s="14" customFormat="1" ht="12.75">
      <c r="A567" s="28"/>
      <c r="B567" s="28"/>
      <c r="C567" s="29"/>
      <c r="D567" s="278"/>
    </row>
    <row r="568" spans="1:4" s="14" customFormat="1" ht="12.75">
      <c r="A568" s="28"/>
      <c r="B568" s="28"/>
      <c r="C568" s="29"/>
      <c r="D568" s="278"/>
    </row>
    <row r="569" spans="1:4" s="14" customFormat="1" ht="12.75">
      <c r="A569" s="28"/>
      <c r="B569" s="28"/>
      <c r="C569" s="29"/>
      <c r="D569" s="278"/>
    </row>
    <row r="570" spans="1:4" s="14" customFormat="1" ht="12.75">
      <c r="A570" s="28"/>
      <c r="B570" s="28"/>
      <c r="C570" s="29"/>
      <c r="D570" s="278"/>
    </row>
    <row r="571" spans="1:4" s="14" customFormat="1" ht="12.75">
      <c r="A571" s="28"/>
      <c r="B571" s="28"/>
      <c r="C571" s="29"/>
      <c r="D571" s="278"/>
    </row>
    <row r="572" spans="1:4" s="14" customFormat="1" ht="12.75">
      <c r="A572" s="28"/>
      <c r="B572" s="28"/>
      <c r="C572" s="29"/>
      <c r="D572" s="278"/>
    </row>
    <row r="573" spans="1:4" s="14" customFormat="1" ht="12.75">
      <c r="A573" s="28"/>
      <c r="B573" s="28"/>
      <c r="C573" s="29"/>
      <c r="D573" s="278"/>
    </row>
    <row r="574" spans="1:4" s="14" customFormat="1" ht="12.75">
      <c r="A574" s="28"/>
      <c r="B574" s="28"/>
      <c r="C574" s="29"/>
      <c r="D574" s="278"/>
    </row>
    <row r="575" spans="1:4" s="14" customFormat="1" ht="12.75">
      <c r="A575" s="28"/>
      <c r="B575" s="28"/>
      <c r="C575" s="29"/>
      <c r="D575" s="278"/>
    </row>
    <row r="576" spans="1:4" s="14" customFormat="1" ht="12.75">
      <c r="A576" s="28"/>
      <c r="B576" s="28"/>
      <c r="C576" s="29"/>
      <c r="D576" s="278"/>
    </row>
    <row r="577" spans="1:4" s="14" customFormat="1" ht="12.75">
      <c r="A577" s="28"/>
      <c r="B577" s="28"/>
      <c r="C577" s="29"/>
      <c r="D577" s="278"/>
    </row>
    <row r="578" spans="1:4" s="14" customFormat="1" ht="12.75">
      <c r="A578" s="28"/>
      <c r="B578" s="28"/>
      <c r="C578" s="29"/>
      <c r="D578" s="278"/>
    </row>
    <row r="579" spans="1:4" s="14" customFormat="1" ht="12.75">
      <c r="A579" s="28"/>
      <c r="B579" s="28"/>
      <c r="C579" s="29"/>
      <c r="D579" s="278"/>
    </row>
    <row r="580" spans="1:4" s="14" customFormat="1" ht="12.75">
      <c r="A580" s="28"/>
      <c r="B580" s="28"/>
      <c r="C580" s="29"/>
      <c r="D580" s="278"/>
    </row>
    <row r="581" spans="1:4" s="14" customFormat="1" ht="12.75">
      <c r="A581" s="28"/>
      <c r="B581" s="28"/>
      <c r="C581" s="29"/>
      <c r="D581" s="278"/>
    </row>
    <row r="582" spans="1:4" s="14" customFormat="1" ht="12.75">
      <c r="A582" s="28"/>
      <c r="B582" s="28"/>
      <c r="C582" s="29"/>
      <c r="D582" s="278"/>
    </row>
    <row r="583" spans="1:4" s="14" customFormat="1" ht="12.75">
      <c r="A583" s="28"/>
      <c r="B583" s="28"/>
      <c r="C583" s="29"/>
      <c r="D583" s="278"/>
    </row>
    <row r="584" spans="1:4" s="14" customFormat="1" ht="18" customHeight="1">
      <c r="A584" s="28"/>
      <c r="B584" s="28"/>
      <c r="C584" s="29"/>
      <c r="D584" s="278"/>
    </row>
    <row r="585" spans="1:4" ht="12.75">
      <c r="A585" s="28"/>
      <c r="C585" s="29"/>
      <c r="D585" s="278"/>
    </row>
    <row r="586" spans="1:4" s="14" customFormat="1" ht="12.75">
      <c r="A586" s="28"/>
      <c r="B586" s="28"/>
      <c r="C586" s="29"/>
      <c r="D586" s="278"/>
    </row>
    <row r="587" spans="1:4" s="14" customFormat="1" ht="12.75">
      <c r="A587" s="28"/>
      <c r="B587" s="28"/>
      <c r="C587" s="29"/>
      <c r="D587" s="278"/>
    </row>
    <row r="588" spans="1:4" s="14" customFormat="1" ht="12.75">
      <c r="A588" s="28"/>
      <c r="B588" s="28"/>
      <c r="C588" s="29"/>
      <c r="D588" s="278"/>
    </row>
    <row r="589" spans="1:4" s="14" customFormat="1" ht="18" customHeight="1">
      <c r="A589" s="28"/>
      <c r="B589" s="28"/>
      <c r="C589" s="29"/>
      <c r="D589" s="278"/>
    </row>
    <row r="590" spans="1:4" ht="12.75">
      <c r="A590" s="28"/>
      <c r="C590" s="29"/>
      <c r="D590" s="278"/>
    </row>
    <row r="591" spans="1:4" ht="14.25" customHeight="1">
      <c r="A591" s="28"/>
      <c r="C591" s="29"/>
      <c r="D591" s="278"/>
    </row>
    <row r="592" spans="1:4" ht="14.25" customHeight="1">
      <c r="A592" s="28"/>
      <c r="C592" s="29"/>
      <c r="D592" s="278"/>
    </row>
    <row r="593" spans="1:4" ht="14.25" customHeight="1">
      <c r="A593" s="28"/>
      <c r="C593" s="29"/>
      <c r="D593" s="278"/>
    </row>
    <row r="594" spans="1:4" ht="12.75">
      <c r="A594" s="28"/>
      <c r="C594" s="29"/>
      <c r="D594" s="278"/>
    </row>
    <row r="595" spans="1:4" ht="14.25" customHeight="1">
      <c r="A595" s="28"/>
      <c r="C595" s="29"/>
      <c r="D595" s="278"/>
    </row>
    <row r="596" spans="1:4" ht="12.75">
      <c r="A596" s="28"/>
      <c r="C596" s="29"/>
      <c r="D596" s="278"/>
    </row>
    <row r="597" spans="1:4" ht="14.25" customHeight="1">
      <c r="A597" s="28"/>
      <c r="C597" s="29"/>
      <c r="D597" s="278"/>
    </row>
    <row r="598" spans="1:4" ht="12.75">
      <c r="A598" s="28"/>
      <c r="C598" s="29"/>
      <c r="D598" s="278"/>
    </row>
    <row r="599" spans="1:4" s="14" customFormat="1" ht="30" customHeight="1">
      <c r="A599" s="28"/>
      <c r="B599" s="28"/>
      <c r="C599" s="29"/>
      <c r="D599" s="278"/>
    </row>
    <row r="600" spans="1:4" s="14" customFormat="1" ht="12.75">
      <c r="A600" s="28"/>
      <c r="B600" s="28"/>
      <c r="C600" s="29"/>
      <c r="D600" s="278"/>
    </row>
    <row r="601" spans="1:4" s="14" customFormat="1" ht="12.75">
      <c r="A601" s="28"/>
      <c r="B601" s="28"/>
      <c r="C601" s="29"/>
      <c r="D601" s="278"/>
    </row>
    <row r="602" spans="1:4" s="14" customFormat="1" ht="12.75">
      <c r="A602" s="28"/>
      <c r="B602" s="28"/>
      <c r="C602" s="29"/>
      <c r="D602" s="278"/>
    </row>
    <row r="603" spans="1:4" s="14" customFormat="1" ht="12.75">
      <c r="A603" s="28"/>
      <c r="B603" s="28"/>
      <c r="C603" s="29"/>
      <c r="D603" s="278"/>
    </row>
    <row r="604" spans="1:4" s="14" customFormat="1" ht="12.75">
      <c r="A604" s="28"/>
      <c r="B604" s="28"/>
      <c r="C604" s="29"/>
      <c r="D604" s="278"/>
    </row>
    <row r="605" spans="1:4" s="14" customFormat="1" ht="12.75">
      <c r="A605" s="28"/>
      <c r="B605" s="28"/>
      <c r="C605" s="29"/>
      <c r="D605" s="278"/>
    </row>
    <row r="606" spans="1:4" s="14" customFormat="1" ht="12.75">
      <c r="A606" s="28"/>
      <c r="B606" s="28"/>
      <c r="C606" s="29"/>
      <c r="D606" s="278"/>
    </row>
    <row r="607" spans="1:4" s="14" customFormat="1" ht="12.75">
      <c r="A607" s="28"/>
      <c r="B607" s="28"/>
      <c r="C607" s="29"/>
      <c r="D607" s="278"/>
    </row>
    <row r="608" spans="1:4" s="14" customFormat="1" ht="12.75">
      <c r="A608" s="28"/>
      <c r="B608" s="28"/>
      <c r="C608" s="29"/>
      <c r="D608" s="278"/>
    </row>
    <row r="609" spans="1:4" s="14" customFormat="1" ht="12.75">
      <c r="A609" s="28"/>
      <c r="B609" s="28"/>
      <c r="C609" s="29"/>
      <c r="D609" s="278"/>
    </row>
    <row r="610" spans="1:4" s="14" customFormat="1" ht="12.75">
      <c r="A610" s="28"/>
      <c r="B610" s="28"/>
      <c r="C610" s="29"/>
      <c r="D610" s="278"/>
    </row>
    <row r="611" spans="1:4" s="14" customFormat="1" ht="12.75">
      <c r="A611" s="28"/>
      <c r="B611" s="28"/>
      <c r="C611" s="29"/>
      <c r="D611" s="278"/>
    </row>
    <row r="612" spans="1:4" s="14" customFormat="1" ht="12.75">
      <c r="A612" s="28"/>
      <c r="B612" s="28"/>
      <c r="C612" s="29"/>
      <c r="D612" s="278"/>
    </row>
    <row r="613" spans="1:4" s="14" customFormat="1" ht="12.75">
      <c r="A613" s="28"/>
      <c r="B613" s="28"/>
      <c r="C613" s="29"/>
      <c r="D613" s="278"/>
    </row>
    <row r="614" spans="1:4" ht="12.75">
      <c r="A614" s="28"/>
      <c r="C614" s="29"/>
      <c r="D614" s="278"/>
    </row>
    <row r="615" spans="1:4" ht="12.75">
      <c r="A615" s="28"/>
      <c r="C615" s="29"/>
      <c r="D615" s="278"/>
    </row>
    <row r="616" spans="1:4" ht="18" customHeight="1">
      <c r="A616" s="28"/>
      <c r="C616" s="29"/>
      <c r="D616" s="278"/>
    </row>
    <row r="617" spans="1:4" ht="20.25" customHeight="1">
      <c r="A617" s="28"/>
      <c r="C617" s="29"/>
      <c r="D617" s="278"/>
    </row>
    <row r="618" spans="1:4" ht="12.75">
      <c r="A618" s="28"/>
      <c r="C618" s="29"/>
      <c r="D618" s="278"/>
    </row>
    <row r="619" spans="1:4" ht="12.75">
      <c r="A619" s="28"/>
      <c r="C619" s="29"/>
      <c r="D619" s="278"/>
    </row>
    <row r="620" spans="1:4" ht="12.75">
      <c r="A620" s="28"/>
      <c r="C620" s="29"/>
      <c r="D620" s="278"/>
    </row>
    <row r="621" spans="1:4" ht="12.75">
      <c r="A621" s="28"/>
      <c r="C621" s="29"/>
      <c r="D621" s="278"/>
    </row>
    <row r="622" spans="1:4" ht="12.75">
      <c r="A622" s="28"/>
      <c r="C622" s="29"/>
      <c r="D622" s="278"/>
    </row>
    <row r="623" spans="1:4" ht="12.75">
      <c r="A623" s="28"/>
      <c r="C623" s="29"/>
      <c r="D623" s="278"/>
    </row>
    <row r="624" spans="1:4" ht="12.75">
      <c r="A624" s="28"/>
      <c r="C624" s="29"/>
      <c r="D624" s="278"/>
    </row>
    <row r="625" spans="1:4" ht="12.75">
      <c r="A625" s="28"/>
      <c r="C625" s="29"/>
      <c r="D625" s="278"/>
    </row>
    <row r="626" spans="1:4" ht="12.75">
      <c r="A626" s="28"/>
      <c r="C626" s="29"/>
      <c r="D626" s="278"/>
    </row>
    <row r="627" spans="1:4" ht="12.75">
      <c r="A627" s="28"/>
      <c r="C627" s="29"/>
      <c r="D627" s="278"/>
    </row>
    <row r="628" spans="1:4" ht="12.75">
      <c r="A628" s="28"/>
      <c r="C628" s="29"/>
      <c r="D628" s="278"/>
    </row>
    <row r="629" spans="1:4" ht="12.75">
      <c r="A629" s="28"/>
      <c r="C629" s="29"/>
      <c r="D629" s="278"/>
    </row>
    <row r="630" spans="1:4" ht="12.75">
      <c r="A630" s="28"/>
      <c r="C630" s="29"/>
      <c r="D630" s="278"/>
    </row>
    <row r="631" spans="1:4" ht="12.75">
      <c r="A631" s="28"/>
      <c r="C631" s="29"/>
      <c r="D631" s="278"/>
    </row>
    <row r="632" spans="1:4" ht="12.75">
      <c r="A632" s="28"/>
      <c r="C632" s="29"/>
      <c r="D632" s="278"/>
    </row>
    <row r="633" spans="1:4" ht="12.75">
      <c r="A633" s="28"/>
      <c r="C633" s="29"/>
      <c r="D633" s="278"/>
    </row>
    <row r="634" spans="1:4" ht="12.75">
      <c r="A634" s="28"/>
      <c r="C634" s="29"/>
      <c r="D634" s="278"/>
    </row>
    <row r="635" spans="1:4" ht="12.75">
      <c r="A635" s="28"/>
      <c r="C635" s="29"/>
      <c r="D635" s="278"/>
    </row>
    <row r="636" spans="1:4" ht="12.75">
      <c r="A636" s="28"/>
      <c r="C636" s="29"/>
      <c r="D636" s="278"/>
    </row>
    <row r="637" spans="1:4" ht="12.75">
      <c r="A637" s="28"/>
      <c r="C637" s="29"/>
      <c r="D637" s="278"/>
    </row>
    <row r="638" spans="1:4" ht="12.75">
      <c r="A638" s="28"/>
      <c r="C638" s="29"/>
      <c r="D638" s="278"/>
    </row>
    <row r="639" spans="1:4" ht="12.75">
      <c r="A639" s="28"/>
      <c r="C639" s="29"/>
      <c r="D639" s="278"/>
    </row>
    <row r="640" spans="1:4" ht="12.75">
      <c r="A640" s="28"/>
      <c r="C640" s="29"/>
      <c r="D640" s="278"/>
    </row>
    <row r="641" spans="1:4" ht="12.75">
      <c r="A641" s="28"/>
      <c r="C641" s="29"/>
      <c r="D641" s="278"/>
    </row>
    <row r="642" spans="1:4" ht="12.75">
      <c r="A642" s="28"/>
      <c r="C642" s="29"/>
      <c r="D642" s="278"/>
    </row>
    <row r="643" spans="1:4" ht="12.75">
      <c r="A643" s="28"/>
      <c r="C643" s="29"/>
      <c r="D643" s="278"/>
    </row>
    <row r="644" spans="1:4" ht="12.75">
      <c r="A644" s="28"/>
      <c r="C644" s="29"/>
      <c r="D644" s="278"/>
    </row>
    <row r="645" spans="1:4" ht="12.75">
      <c r="A645" s="28"/>
      <c r="C645" s="29"/>
      <c r="D645" s="278"/>
    </row>
    <row r="646" spans="1:4" ht="12.75">
      <c r="A646" s="28"/>
      <c r="C646" s="29"/>
      <c r="D646" s="278"/>
    </row>
    <row r="647" spans="1:4" ht="12.75">
      <c r="A647" s="28"/>
      <c r="C647" s="29"/>
      <c r="D647" s="278"/>
    </row>
    <row r="648" spans="1:4" ht="12.75">
      <c r="A648" s="28"/>
      <c r="C648" s="29"/>
      <c r="D648" s="278"/>
    </row>
    <row r="649" spans="1:4" ht="12.75">
      <c r="A649" s="28"/>
      <c r="C649" s="29"/>
      <c r="D649" s="278"/>
    </row>
    <row r="650" spans="1:4" ht="12.75">
      <c r="A650" s="28"/>
      <c r="C650" s="29"/>
      <c r="D650" s="278"/>
    </row>
    <row r="651" spans="1:4" ht="12.75">
      <c r="A651" s="28"/>
      <c r="C651" s="29"/>
      <c r="D651" s="278"/>
    </row>
    <row r="652" spans="1:4" ht="12.75">
      <c r="A652" s="28"/>
      <c r="C652" s="29"/>
      <c r="D652" s="278"/>
    </row>
    <row r="653" spans="1:4" ht="12.75">
      <c r="A653" s="28"/>
      <c r="C653" s="29"/>
      <c r="D653" s="278"/>
    </row>
    <row r="654" spans="1:4" ht="12.75">
      <c r="A654" s="28"/>
      <c r="C654" s="29"/>
      <c r="D654" s="278"/>
    </row>
    <row r="655" spans="1:4" ht="12.75">
      <c r="A655" s="28"/>
      <c r="C655" s="29"/>
      <c r="D655" s="278"/>
    </row>
    <row r="656" spans="1:4" ht="12.75">
      <c r="A656" s="28"/>
      <c r="C656" s="29"/>
      <c r="D656" s="278"/>
    </row>
    <row r="657" spans="1:4" ht="12.75">
      <c r="A657" s="28"/>
      <c r="C657" s="29"/>
      <c r="D657" s="278"/>
    </row>
    <row r="658" spans="1:4" ht="12.75">
      <c r="A658" s="28"/>
      <c r="C658" s="29"/>
      <c r="D658" s="278"/>
    </row>
    <row r="659" spans="1:4" ht="12.75">
      <c r="A659" s="28"/>
      <c r="C659" s="29"/>
      <c r="D659" s="278"/>
    </row>
    <row r="660" spans="1:4" ht="12.75">
      <c r="A660" s="28"/>
      <c r="C660" s="29"/>
      <c r="D660" s="278"/>
    </row>
    <row r="661" spans="1:4" ht="12.75">
      <c r="A661" s="28"/>
      <c r="C661" s="29"/>
      <c r="D661" s="278"/>
    </row>
    <row r="662" spans="1:4" ht="12.75">
      <c r="A662" s="28"/>
      <c r="C662" s="29"/>
      <c r="D662" s="278"/>
    </row>
    <row r="663" spans="1:4" ht="12.75">
      <c r="A663" s="28"/>
      <c r="C663" s="29"/>
      <c r="D663" s="278"/>
    </row>
    <row r="664" spans="1:4" ht="12.75">
      <c r="A664" s="28"/>
      <c r="C664" s="29"/>
      <c r="D664" s="278"/>
    </row>
    <row r="665" spans="1:4" ht="12.75">
      <c r="A665" s="28"/>
      <c r="C665" s="29"/>
      <c r="D665" s="278"/>
    </row>
    <row r="666" spans="1:4" ht="12.75">
      <c r="A666" s="28"/>
      <c r="C666" s="29"/>
      <c r="D666" s="278"/>
    </row>
    <row r="667" spans="1:4" ht="12.75">
      <c r="A667" s="28"/>
      <c r="C667" s="29"/>
      <c r="D667" s="278"/>
    </row>
    <row r="668" spans="1:4" ht="12.75">
      <c r="A668" s="28"/>
      <c r="C668" s="29"/>
      <c r="D668" s="278"/>
    </row>
    <row r="669" spans="1:4" ht="12.75">
      <c r="A669" s="28"/>
      <c r="C669" s="29"/>
      <c r="D669" s="278"/>
    </row>
    <row r="670" spans="1:4" ht="12.75">
      <c r="A670" s="28"/>
      <c r="C670" s="29"/>
      <c r="D670" s="278"/>
    </row>
    <row r="671" spans="1:4" ht="12.75">
      <c r="A671" s="28"/>
      <c r="C671" s="29"/>
      <c r="D671" s="278"/>
    </row>
    <row r="672" spans="1:4" ht="12.75">
      <c r="A672" s="28"/>
      <c r="C672" s="29"/>
      <c r="D672" s="278"/>
    </row>
    <row r="673" spans="1:4" ht="12.75">
      <c r="A673" s="28"/>
      <c r="C673" s="29"/>
      <c r="D673" s="278"/>
    </row>
    <row r="674" spans="1:4" ht="12.75">
      <c r="A674" s="28"/>
      <c r="C674" s="29"/>
      <c r="D674" s="278"/>
    </row>
    <row r="675" spans="1:4" ht="12.75">
      <c r="A675" s="28"/>
      <c r="C675" s="29"/>
      <c r="D675" s="278"/>
    </row>
    <row r="676" spans="1:4" ht="12.75">
      <c r="A676" s="28"/>
      <c r="C676" s="29"/>
      <c r="D676" s="278"/>
    </row>
    <row r="677" spans="1:4" ht="12.75">
      <c r="A677" s="28"/>
      <c r="C677" s="29"/>
      <c r="D677" s="278"/>
    </row>
    <row r="678" spans="1:4" ht="12.75">
      <c r="A678" s="28"/>
      <c r="C678" s="29"/>
      <c r="D678" s="278"/>
    </row>
    <row r="679" spans="1:4" ht="12.75">
      <c r="A679" s="28"/>
      <c r="C679" s="29"/>
      <c r="D679" s="278"/>
    </row>
    <row r="680" spans="1:4" ht="12.75">
      <c r="A680" s="28"/>
      <c r="C680" s="29"/>
      <c r="D680" s="278"/>
    </row>
    <row r="681" spans="1:4" ht="12.75">
      <c r="A681" s="28"/>
      <c r="C681" s="29"/>
      <c r="D681" s="278"/>
    </row>
    <row r="682" spans="1:4" ht="12.75">
      <c r="A682" s="28"/>
      <c r="C682" s="29"/>
      <c r="D682" s="278"/>
    </row>
    <row r="683" spans="1:4" ht="12.75">
      <c r="A683" s="28"/>
      <c r="C683" s="29"/>
      <c r="D683" s="278"/>
    </row>
    <row r="684" spans="1:4" ht="12.75">
      <c r="A684" s="28"/>
      <c r="C684" s="29"/>
      <c r="D684" s="278"/>
    </row>
    <row r="685" spans="1:4" ht="12.75">
      <c r="A685" s="28"/>
      <c r="C685" s="29"/>
      <c r="D685" s="278"/>
    </row>
    <row r="686" spans="1:4" ht="12.75">
      <c r="A686" s="28"/>
      <c r="C686" s="29"/>
      <c r="D686" s="278"/>
    </row>
    <row r="687" spans="1:4" ht="12.75">
      <c r="A687" s="28"/>
      <c r="C687" s="29"/>
      <c r="D687" s="278"/>
    </row>
    <row r="688" spans="1:4" ht="12.75">
      <c r="A688" s="28"/>
      <c r="C688" s="29"/>
      <c r="D688" s="278"/>
    </row>
    <row r="689" spans="1:4" ht="12.75">
      <c r="A689" s="28"/>
      <c r="C689" s="29"/>
      <c r="D689" s="278"/>
    </row>
    <row r="690" spans="1:4" ht="12.75">
      <c r="A690" s="28"/>
      <c r="C690" s="29"/>
      <c r="D690" s="278"/>
    </row>
    <row r="691" spans="1:4" ht="12.75">
      <c r="A691" s="28"/>
      <c r="C691" s="29"/>
      <c r="D691" s="278"/>
    </row>
    <row r="692" spans="1:4" ht="12.75">
      <c r="A692" s="28"/>
      <c r="C692" s="29"/>
      <c r="D692" s="278"/>
    </row>
    <row r="693" spans="1:4" ht="12.75">
      <c r="A693" s="28"/>
      <c r="C693" s="29"/>
      <c r="D693" s="278"/>
    </row>
    <row r="694" spans="1:4" ht="12.75">
      <c r="A694" s="28"/>
      <c r="C694" s="29"/>
      <c r="D694" s="278"/>
    </row>
    <row r="695" spans="1:4" ht="12.75">
      <c r="A695" s="28"/>
      <c r="C695" s="29"/>
      <c r="D695" s="278"/>
    </row>
    <row r="696" spans="1:4" ht="12.75">
      <c r="A696" s="28"/>
      <c r="C696" s="29"/>
      <c r="D696" s="278"/>
    </row>
    <row r="697" spans="1:4" ht="12.75">
      <c r="A697" s="28"/>
      <c r="C697" s="29"/>
      <c r="D697" s="278"/>
    </row>
    <row r="698" spans="1:4" ht="12.75">
      <c r="A698" s="28"/>
      <c r="C698" s="29"/>
      <c r="D698" s="278"/>
    </row>
    <row r="699" spans="1:4" ht="12.75">
      <c r="A699" s="28"/>
      <c r="C699" s="29"/>
      <c r="D699" s="278"/>
    </row>
    <row r="700" spans="1:4" ht="12.75">
      <c r="A700" s="28"/>
      <c r="C700" s="29"/>
      <c r="D700" s="278"/>
    </row>
    <row r="701" spans="1:4" ht="12.75">
      <c r="A701" s="28"/>
      <c r="C701" s="29"/>
      <c r="D701" s="278"/>
    </row>
    <row r="702" spans="1:4" ht="12.75">
      <c r="A702" s="28"/>
      <c r="C702" s="29"/>
      <c r="D702" s="278"/>
    </row>
    <row r="703" spans="1:4" ht="12.75">
      <c r="A703" s="28"/>
      <c r="C703" s="29"/>
      <c r="D703" s="278"/>
    </row>
    <row r="704" spans="1:4" ht="12.75">
      <c r="A704" s="28"/>
      <c r="C704" s="29"/>
      <c r="D704" s="278"/>
    </row>
    <row r="705" spans="1:4" ht="12.75">
      <c r="A705" s="28"/>
      <c r="C705" s="29"/>
      <c r="D705" s="278"/>
    </row>
    <row r="706" spans="1:4" ht="12.75">
      <c r="A706" s="28"/>
      <c r="C706" s="29"/>
      <c r="D706" s="278"/>
    </row>
    <row r="707" spans="1:4" ht="12.75">
      <c r="A707" s="28"/>
      <c r="C707" s="29"/>
      <c r="D707" s="278"/>
    </row>
    <row r="708" spans="1:4" ht="12.75">
      <c r="A708" s="28"/>
      <c r="C708" s="29"/>
      <c r="D708" s="278"/>
    </row>
    <row r="709" spans="1:4" ht="12.75">
      <c r="A709" s="28"/>
      <c r="C709" s="29"/>
      <c r="D709" s="278"/>
    </row>
    <row r="710" spans="1:4" ht="12.75">
      <c r="A710" s="28"/>
      <c r="C710" s="29"/>
      <c r="D710" s="278"/>
    </row>
    <row r="711" spans="1:4" ht="12.75">
      <c r="A711" s="28"/>
      <c r="C711" s="29"/>
      <c r="D711" s="278"/>
    </row>
    <row r="712" spans="1:4" ht="12.75">
      <c r="A712" s="28"/>
      <c r="C712" s="29"/>
      <c r="D712" s="278"/>
    </row>
    <row r="713" spans="1:4" ht="12.75">
      <c r="A713" s="28"/>
      <c r="C713" s="29"/>
      <c r="D713" s="278"/>
    </row>
    <row r="714" spans="1:4" ht="12.75">
      <c r="A714" s="28"/>
      <c r="C714" s="29"/>
      <c r="D714" s="278"/>
    </row>
    <row r="715" spans="1:4" ht="12.75">
      <c r="A715" s="28"/>
      <c r="C715" s="29"/>
      <c r="D715" s="278"/>
    </row>
    <row r="716" spans="1:4" ht="12.75">
      <c r="A716" s="28"/>
      <c r="C716" s="29"/>
      <c r="D716" s="278"/>
    </row>
    <row r="717" spans="1:4" ht="12.75">
      <c r="A717" s="28"/>
      <c r="C717" s="29"/>
      <c r="D717" s="278"/>
    </row>
    <row r="718" spans="1:4" ht="12.75">
      <c r="A718" s="28"/>
      <c r="C718" s="29"/>
      <c r="D718" s="278"/>
    </row>
    <row r="719" spans="1:4" ht="12.75">
      <c r="A719" s="28"/>
      <c r="C719" s="29"/>
      <c r="D719" s="278"/>
    </row>
    <row r="720" spans="1:4" ht="12.75">
      <c r="A720" s="28"/>
      <c r="C720" s="29"/>
      <c r="D720" s="278"/>
    </row>
    <row r="721" spans="1:4" ht="12.75">
      <c r="A721" s="28"/>
      <c r="C721" s="29"/>
      <c r="D721" s="278"/>
    </row>
    <row r="722" spans="1:4" ht="12.75">
      <c r="A722" s="28"/>
      <c r="C722" s="29"/>
      <c r="D722" s="278"/>
    </row>
    <row r="723" spans="1:4" ht="12.75">
      <c r="A723" s="28"/>
      <c r="C723" s="29"/>
      <c r="D723" s="278"/>
    </row>
    <row r="724" spans="1:4" ht="12.75">
      <c r="A724" s="28"/>
      <c r="C724" s="29"/>
      <c r="D724" s="278"/>
    </row>
    <row r="725" spans="1:4" ht="12.75">
      <c r="A725" s="28"/>
      <c r="C725" s="29"/>
      <c r="D725" s="278"/>
    </row>
    <row r="726" spans="1:4" ht="12.75">
      <c r="A726" s="28"/>
      <c r="C726" s="29"/>
      <c r="D726" s="278"/>
    </row>
    <row r="727" spans="1:4" ht="12.75">
      <c r="A727" s="28"/>
      <c r="C727" s="29"/>
      <c r="D727" s="278"/>
    </row>
    <row r="728" spans="1:4" ht="12.75">
      <c r="A728" s="28"/>
      <c r="C728" s="29"/>
      <c r="D728" s="278"/>
    </row>
    <row r="729" spans="1:4" ht="12.75">
      <c r="A729" s="28"/>
      <c r="C729" s="29"/>
      <c r="D729" s="278"/>
    </row>
    <row r="730" spans="1:4" ht="12.75">
      <c r="A730" s="28"/>
      <c r="C730" s="29"/>
      <c r="D730" s="278"/>
    </row>
    <row r="731" spans="1:4" ht="12.75">
      <c r="A731" s="28"/>
      <c r="C731" s="29"/>
      <c r="D731" s="278"/>
    </row>
    <row r="732" spans="1:4" ht="12.75">
      <c r="A732" s="28"/>
      <c r="C732" s="29"/>
      <c r="D732" s="278"/>
    </row>
    <row r="733" spans="1:4" ht="12.75">
      <c r="A733" s="28"/>
      <c r="C733" s="29"/>
      <c r="D733" s="278"/>
    </row>
    <row r="734" spans="1:4" ht="12.75">
      <c r="A734" s="28"/>
      <c r="C734" s="29"/>
      <c r="D734" s="278"/>
    </row>
    <row r="735" spans="1:4" ht="12.75">
      <c r="A735" s="28"/>
      <c r="C735" s="29"/>
      <c r="D735" s="278"/>
    </row>
    <row r="736" spans="1:4" ht="12.75">
      <c r="A736" s="28"/>
      <c r="C736" s="29"/>
      <c r="D736" s="278"/>
    </row>
    <row r="737" spans="1:4" ht="12.75">
      <c r="A737" s="28"/>
      <c r="C737" s="29"/>
      <c r="D737" s="278"/>
    </row>
    <row r="738" spans="1:4" ht="12.75">
      <c r="A738" s="28"/>
      <c r="C738" s="29"/>
      <c r="D738" s="278"/>
    </row>
    <row r="739" spans="1:4" ht="12.75">
      <c r="A739" s="28"/>
      <c r="C739" s="29"/>
      <c r="D739" s="278"/>
    </row>
    <row r="740" spans="1:4" ht="12.75">
      <c r="A740" s="28"/>
      <c r="C740" s="29"/>
      <c r="D740" s="278"/>
    </row>
    <row r="741" spans="1:4" ht="12.75">
      <c r="A741" s="28"/>
      <c r="C741" s="29"/>
      <c r="D741" s="278"/>
    </row>
    <row r="742" spans="1:4" ht="12.75">
      <c r="A742" s="28"/>
      <c r="C742" s="29"/>
      <c r="D742" s="278"/>
    </row>
    <row r="743" spans="1:4" ht="12.75">
      <c r="A743" s="28"/>
      <c r="C743" s="29"/>
      <c r="D743" s="278"/>
    </row>
    <row r="744" spans="1:4" ht="12.75">
      <c r="A744" s="28"/>
      <c r="C744" s="29"/>
      <c r="D744" s="278"/>
    </row>
    <row r="745" spans="1:4" ht="12.75">
      <c r="A745" s="28"/>
      <c r="C745" s="29"/>
      <c r="D745" s="278"/>
    </row>
    <row r="746" spans="1:4" ht="12.75">
      <c r="A746" s="28"/>
      <c r="C746" s="29"/>
      <c r="D746" s="278"/>
    </row>
    <row r="747" spans="1:4" ht="12.75">
      <c r="A747" s="28"/>
      <c r="C747" s="29"/>
      <c r="D747" s="278"/>
    </row>
    <row r="748" spans="1:4" ht="12.75">
      <c r="A748" s="28"/>
      <c r="C748" s="29"/>
      <c r="D748" s="278"/>
    </row>
    <row r="749" spans="1:4" ht="12.75">
      <c r="A749" s="28"/>
      <c r="C749" s="29"/>
      <c r="D749" s="278"/>
    </row>
    <row r="750" spans="1:4" ht="12.75">
      <c r="A750" s="28"/>
      <c r="C750" s="29"/>
      <c r="D750" s="278"/>
    </row>
    <row r="751" spans="1:4" ht="12.75">
      <c r="A751" s="28"/>
      <c r="C751" s="29"/>
      <c r="D751" s="278"/>
    </row>
    <row r="752" spans="1:4" ht="12.75">
      <c r="A752" s="28"/>
      <c r="C752" s="29"/>
      <c r="D752" s="278"/>
    </row>
    <row r="753" spans="1:4" ht="12.75">
      <c r="A753" s="28"/>
      <c r="C753" s="29"/>
      <c r="D753" s="278"/>
    </row>
    <row r="754" spans="1:4" ht="12.75">
      <c r="A754" s="28"/>
      <c r="C754" s="29"/>
      <c r="D754" s="278"/>
    </row>
    <row r="755" spans="1:4" ht="12.75">
      <c r="A755" s="28"/>
      <c r="C755" s="29"/>
      <c r="D755" s="278"/>
    </row>
    <row r="756" spans="1:4" ht="12.75">
      <c r="A756" s="28"/>
      <c r="C756" s="29"/>
      <c r="D756" s="278"/>
    </row>
    <row r="757" spans="1:4" ht="12.75">
      <c r="A757" s="28"/>
      <c r="C757" s="29"/>
      <c r="D757" s="278"/>
    </row>
    <row r="758" spans="1:4" ht="12.75">
      <c r="A758" s="28"/>
      <c r="C758" s="29"/>
      <c r="D758" s="278"/>
    </row>
    <row r="759" spans="1:4" ht="12.75">
      <c r="A759" s="28"/>
      <c r="C759" s="29"/>
      <c r="D759" s="278"/>
    </row>
    <row r="760" spans="1:4" ht="12.75">
      <c r="A760" s="28"/>
      <c r="C760" s="29"/>
      <c r="D760" s="278"/>
    </row>
    <row r="761" spans="1:4" ht="12.75">
      <c r="A761" s="28"/>
      <c r="C761" s="29"/>
      <c r="D761" s="278"/>
    </row>
    <row r="762" spans="1:4" ht="12.75">
      <c r="A762" s="28"/>
      <c r="C762" s="29"/>
      <c r="D762" s="278"/>
    </row>
    <row r="763" spans="1:4" ht="12.75">
      <c r="A763" s="28"/>
      <c r="C763" s="29"/>
      <c r="D763" s="278"/>
    </row>
    <row r="764" spans="1:4" ht="12.75">
      <c r="A764" s="28"/>
      <c r="C764" s="29"/>
      <c r="D764" s="278"/>
    </row>
    <row r="765" spans="1:4" ht="12.75">
      <c r="A765" s="28"/>
      <c r="C765" s="29"/>
      <c r="D765" s="278"/>
    </row>
    <row r="766" spans="1:4" ht="12.75">
      <c r="A766" s="28"/>
      <c r="C766" s="29"/>
      <c r="D766" s="278"/>
    </row>
    <row r="767" spans="1:4" ht="12.75">
      <c r="A767" s="28"/>
      <c r="C767" s="29"/>
      <c r="D767" s="278"/>
    </row>
    <row r="768" spans="1:4" ht="12.75">
      <c r="A768" s="28"/>
      <c r="C768" s="29"/>
      <c r="D768" s="278"/>
    </row>
    <row r="769" spans="1:4" ht="12.75">
      <c r="A769" s="28"/>
      <c r="C769" s="29"/>
      <c r="D769" s="278"/>
    </row>
    <row r="770" spans="1:4" ht="12.75">
      <c r="A770" s="28"/>
      <c r="C770" s="29"/>
      <c r="D770" s="278"/>
    </row>
    <row r="771" spans="1:4" ht="12.75">
      <c r="A771" s="28"/>
      <c r="C771" s="29"/>
      <c r="D771" s="278"/>
    </row>
    <row r="772" spans="1:4" ht="12.75">
      <c r="A772" s="28"/>
      <c r="C772" s="29"/>
      <c r="D772" s="278"/>
    </row>
    <row r="773" spans="1:4" ht="12.75">
      <c r="A773" s="28"/>
      <c r="C773" s="29"/>
      <c r="D773" s="278"/>
    </row>
    <row r="774" spans="1:4" ht="12.75">
      <c r="A774" s="28"/>
      <c r="C774" s="29"/>
      <c r="D774" s="278"/>
    </row>
    <row r="775" spans="1:4" ht="12.75">
      <c r="A775" s="28"/>
      <c r="C775" s="29"/>
      <c r="D775" s="278"/>
    </row>
    <row r="776" spans="1:4" ht="12.75">
      <c r="A776" s="28"/>
      <c r="C776" s="29"/>
      <c r="D776" s="278"/>
    </row>
    <row r="777" spans="1:4" ht="12.75">
      <c r="A777" s="28"/>
      <c r="C777" s="29"/>
      <c r="D777" s="278"/>
    </row>
    <row r="778" spans="1:4" ht="12.75">
      <c r="A778" s="28"/>
      <c r="C778" s="29"/>
      <c r="D778" s="278"/>
    </row>
    <row r="779" spans="1:4" ht="12.75">
      <c r="A779" s="28"/>
      <c r="C779" s="29"/>
      <c r="D779" s="278"/>
    </row>
    <row r="780" spans="1:4" ht="12.75">
      <c r="A780" s="28"/>
      <c r="C780" s="29"/>
      <c r="D780" s="278"/>
    </row>
    <row r="781" spans="1:4" ht="12.75">
      <c r="A781" s="28"/>
      <c r="C781" s="29"/>
      <c r="D781" s="278"/>
    </row>
    <row r="782" spans="1:4" ht="12.75">
      <c r="A782" s="28"/>
      <c r="C782" s="29"/>
      <c r="D782" s="278"/>
    </row>
    <row r="783" spans="1:4" ht="12.75">
      <c r="A783" s="28"/>
      <c r="C783" s="29"/>
      <c r="D783" s="278"/>
    </row>
    <row r="784" spans="1:4" ht="12.75">
      <c r="A784" s="28"/>
      <c r="C784" s="29"/>
      <c r="D784" s="278"/>
    </row>
    <row r="785" spans="1:4" ht="12.75">
      <c r="A785" s="28"/>
      <c r="C785" s="29"/>
      <c r="D785" s="278"/>
    </row>
    <row r="786" spans="1:4" ht="12.75">
      <c r="A786" s="28"/>
      <c r="C786" s="29"/>
      <c r="D786" s="278"/>
    </row>
    <row r="787" spans="1:4" ht="12.75">
      <c r="A787" s="28"/>
      <c r="C787" s="29"/>
      <c r="D787" s="278"/>
    </row>
    <row r="788" spans="1:4" ht="12.75">
      <c r="A788" s="28"/>
      <c r="C788" s="29"/>
      <c r="D788" s="278"/>
    </row>
    <row r="789" spans="1:4" ht="12.75">
      <c r="A789" s="28"/>
      <c r="C789" s="29"/>
      <c r="D789" s="278"/>
    </row>
    <row r="790" spans="1:4" ht="12.75">
      <c r="A790" s="28"/>
      <c r="C790" s="29"/>
      <c r="D790" s="278"/>
    </row>
    <row r="791" spans="1:4" ht="12.75">
      <c r="A791" s="28"/>
      <c r="C791" s="29"/>
      <c r="D791" s="278"/>
    </row>
    <row r="792" spans="1:4" ht="12.75">
      <c r="A792" s="28"/>
      <c r="C792" s="29"/>
      <c r="D792" s="278"/>
    </row>
    <row r="793" spans="1:4" ht="12.75">
      <c r="A793" s="28"/>
      <c r="C793" s="29"/>
      <c r="D793" s="278"/>
    </row>
    <row r="794" spans="1:4" ht="12.75">
      <c r="A794" s="28"/>
      <c r="C794" s="29"/>
      <c r="D794" s="278"/>
    </row>
    <row r="795" spans="1:4" ht="12.75">
      <c r="A795" s="28"/>
      <c r="C795" s="29"/>
      <c r="D795" s="278"/>
    </row>
    <row r="796" spans="1:4" ht="12.75">
      <c r="A796" s="28"/>
      <c r="C796" s="29"/>
      <c r="D796" s="278"/>
    </row>
    <row r="797" spans="1:4" ht="12.75">
      <c r="A797" s="28"/>
      <c r="C797" s="29"/>
      <c r="D797" s="278"/>
    </row>
    <row r="798" spans="1:4" ht="12.75">
      <c r="A798" s="28"/>
      <c r="C798" s="29"/>
      <c r="D798" s="278"/>
    </row>
    <row r="799" spans="1:4" ht="12.75">
      <c r="A799" s="28"/>
      <c r="C799" s="29"/>
      <c r="D799" s="278"/>
    </row>
    <row r="800" spans="1:4" ht="12.75">
      <c r="A800" s="28"/>
      <c r="C800" s="29"/>
      <c r="D800" s="278"/>
    </row>
    <row r="801" spans="1:4" ht="12.75">
      <c r="A801" s="28"/>
      <c r="C801" s="29"/>
      <c r="D801" s="278"/>
    </row>
    <row r="802" spans="1:4" ht="12.75">
      <c r="A802" s="28"/>
      <c r="C802" s="29"/>
      <c r="D802" s="278"/>
    </row>
    <row r="803" spans="1:4" ht="12.75">
      <c r="A803" s="28"/>
      <c r="C803" s="29"/>
      <c r="D803" s="278"/>
    </row>
    <row r="804" spans="1:4" ht="12.75">
      <c r="A804" s="28"/>
      <c r="C804" s="29"/>
      <c r="D804" s="278"/>
    </row>
    <row r="805" spans="1:4" ht="12.75">
      <c r="A805" s="28"/>
      <c r="C805" s="29"/>
      <c r="D805" s="278"/>
    </row>
    <row r="806" spans="1:4" ht="12.75">
      <c r="A806" s="28"/>
      <c r="C806" s="29"/>
      <c r="D806" s="278"/>
    </row>
    <row r="807" spans="1:4" ht="12.75">
      <c r="A807" s="28"/>
      <c r="C807" s="29"/>
      <c r="D807" s="278"/>
    </row>
    <row r="808" spans="1:4" ht="12.75">
      <c r="A808" s="28"/>
      <c r="C808" s="29"/>
      <c r="D808" s="278"/>
    </row>
    <row r="809" spans="1:4" ht="12.75">
      <c r="A809" s="28"/>
      <c r="C809" s="29"/>
      <c r="D809" s="278"/>
    </row>
    <row r="810" spans="1:4" ht="12.75">
      <c r="A810" s="28"/>
      <c r="C810" s="29"/>
      <c r="D810" s="278"/>
    </row>
    <row r="811" spans="1:4" ht="12.75">
      <c r="A811" s="28"/>
      <c r="C811" s="29"/>
      <c r="D811" s="278"/>
    </row>
    <row r="812" spans="1:4" ht="12.75">
      <c r="A812" s="28"/>
      <c r="C812" s="29"/>
      <c r="D812" s="278"/>
    </row>
    <row r="813" spans="1:4" ht="12.75">
      <c r="A813" s="28"/>
      <c r="C813" s="29"/>
      <c r="D813" s="278"/>
    </row>
    <row r="814" spans="1:4" ht="12.75">
      <c r="A814" s="28"/>
      <c r="C814" s="29"/>
      <c r="D814" s="278"/>
    </row>
    <row r="815" spans="1:4" ht="12.75">
      <c r="A815" s="28"/>
      <c r="C815" s="29"/>
      <c r="D815" s="278"/>
    </row>
    <row r="816" spans="1:4" ht="12.75">
      <c r="A816" s="28"/>
      <c r="C816" s="29"/>
      <c r="D816" s="278"/>
    </row>
    <row r="817" spans="1:4" ht="12.75">
      <c r="A817" s="28"/>
      <c r="C817" s="29"/>
      <c r="D817" s="278"/>
    </row>
    <row r="818" spans="1:4" ht="12.75">
      <c r="A818" s="28"/>
      <c r="C818" s="29"/>
      <c r="D818" s="278"/>
    </row>
    <row r="819" spans="1:4" ht="12.75">
      <c r="A819" s="28"/>
      <c r="C819" s="29"/>
      <c r="D819" s="278"/>
    </row>
    <row r="820" spans="1:4" ht="12.75">
      <c r="A820" s="28"/>
      <c r="C820" s="29"/>
      <c r="D820" s="278"/>
    </row>
    <row r="821" spans="1:4" ht="12.75">
      <c r="A821" s="28"/>
      <c r="C821" s="29"/>
      <c r="D821" s="278"/>
    </row>
    <row r="822" spans="1:4" ht="12.75">
      <c r="A822" s="28"/>
      <c r="C822" s="29"/>
      <c r="D822" s="278"/>
    </row>
    <row r="823" spans="1:4" ht="12.75">
      <c r="A823" s="28"/>
      <c r="C823" s="29"/>
      <c r="D823" s="278"/>
    </row>
    <row r="824" spans="1:4" ht="12.75">
      <c r="A824" s="28"/>
      <c r="C824" s="29"/>
      <c r="D824" s="278"/>
    </row>
    <row r="825" spans="1:4" ht="12.75">
      <c r="A825" s="28"/>
      <c r="C825" s="29"/>
      <c r="D825" s="278"/>
    </row>
    <row r="826" spans="1:4" ht="12.75">
      <c r="A826" s="28"/>
      <c r="C826" s="29"/>
      <c r="D826" s="278"/>
    </row>
    <row r="827" spans="1:4" ht="12.75">
      <c r="A827" s="28"/>
      <c r="C827" s="29"/>
      <c r="D827" s="278"/>
    </row>
    <row r="828" spans="1:4" ht="12.75">
      <c r="A828" s="28"/>
      <c r="C828" s="29"/>
      <c r="D828" s="278"/>
    </row>
    <row r="829" spans="1:4" ht="12.75">
      <c r="A829" s="28"/>
      <c r="C829" s="29"/>
      <c r="D829" s="278"/>
    </row>
    <row r="830" spans="1:4" ht="12.75">
      <c r="A830" s="28"/>
      <c r="C830" s="29"/>
      <c r="D830" s="278"/>
    </row>
    <row r="831" spans="1:4" ht="12.75">
      <c r="A831" s="28"/>
      <c r="C831" s="29"/>
      <c r="D831" s="278"/>
    </row>
    <row r="832" spans="1:4" ht="12.75">
      <c r="A832" s="28"/>
      <c r="C832" s="29"/>
      <c r="D832" s="278"/>
    </row>
    <row r="833" spans="1:4" ht="12.75">
      <c r="A833" s="28"/>
      <c r="C833" s="29"/>
      <c r="D833" s="278"/>
    </row>
    <row r="834" spans="1:4" ht="12.75">
      <c r="A834" s="28"/>
      <c r="C834" s="29"/>
      <c r="D834" s="278"/>
    </row>
    <row r="835" spans="1:4" ht="12.75">
      <c r="A835" s="28"/>
      <c r="C835" s="29"/>
      <c r="D835" s="278"/>
    </row>
    <row r="836" spans="1:4" ht="12.75">
      <c r="A836" s="28"/>
      <c r="C836" s="29"/>
      <c r="D836" s="278"/>
    </row>
    <row r="837" spans="1:4" ht="12.75">
      <c r="A837" s="28"/>
      <c r="C837" s="29"/>
      <c r="D837" s="278"/>
    </row>
    <row r="838" spans="1:4" ht="12.75">
      <c r="A838" s="28"/>
      <c r="C838" s="29"/>
      <c r="D838" s="278"/>
    </row>
    <row r="839" spans="1:4" ht="12.75">
      <c r="A839" s="28"/>
      <c r="C839" s="29"/>
      <c r="D839" s="278"/>
    </row>
    <row r="840" spans="1:4" ht="12.75">
      <c r="A840" s="28"/>
      <c r="C840" s="29"/>
      <c r="D840" s="278"/>
    </row>
    <row r="841" spans="1:4" ht="12.75">
      <c r="A841" s="28"/>
      <c r="C841" s="29"/>
      <c r="D841" s="278"/>
    </row>
    <row r="842" spans="1:4" ht="12.75">
      <c r="A842" s="28"/>
      <c r="C842" s="29"/>
      <c r="D842" s="278"/>
    </row>
    <row r="843" spans="1:4" ht="12.75">
      <c r="A843" s="28"/>
      <c r="C843" s="29"/>
      <c r="D843" s="278"/>
    </row>
    <row r="844" spans="1:4" ht="12.75">
      <c r="A844" s="28"/>
      <c r="C844" s="29"/>
      <c r="D844" s="278"/>
    </row>
    <row r="845" spans="1:4" ht="12.75">
      <c r="A845" s="28"/>
      <c r="C845" s="29"/>
      <c r="D845" s="278"/>
    </row>
    <row r="846" spans="1:4" ht="12.75">
      <c r="A846" s="28"/>
      <c r="C846" s="29"/>
      <c r="D846" s="278"/>
    </row>
    <row r="847" spans="1:4" ht="12.75">
      <c r="A847" s="28"/>
      <c r="C847" s="29"/>
      <c r="D847" s="278"/>
    </row>
    <row r="848" spans="1:4" ht="12.75">
      <c r="A848" s="28"/>
      <c r="C848" s="29"/>
      <c r="D848" s="278"/>
    </row>
    <row r="849" spans="1:4" ht="12.75">
      <c r="A849" s="28"/>
      <c r="C849" s="29"/>
      <c r="D849" s="278"/>
    </row>
    <row r="850" spans="1:4" ht="12.75">
      <c r="A850" s="28"/>
      <c r="C850" s="29"/>
      <c r="D850" s="278"/>
    </row>
    <row r="851" spans="1:4" ht="12.75">
      <c r="A851" s="28"/>
      <c r="C851" s="29"/>
      <c r="D851" s="278"/>
    </row>
    <row r="852" spans="1:4" ht="12.75">
      <c r="A852" s="28"/>
      <c r="C852" s="29"/>
      <c r="D852" s="278"/>
    </row>
    <row r="853" spans="1:4" ht="12.75">
      <c r="A853" s="28"/>
      <c r="C853" s="29"/>
      <c r="D853" s="278"/>
    </row>
    <row r="854" spans="1:4" ht="12.75">
      <c r="A854" s="28"/>
      <c r="C854" s="29"/>
      <c r="D854" s="278"/>
    </row>
    <row r="855" spans="1:4" ht="12.75">
      <c r="A855" s="28"/>
      <c r="C855" s="29"/>
      <c r="D855" s="278"/>
    </row>
    <row r="856" spans="1:4" ht="12.75">
      <c r="A856" s="28"/>
      <c r="C856" s="29"/>
      <c r="D856" s="278"/>
    </row>
    <row r="857" spans="1:4" ht="12.75">
      <c r="A857" s="28"/>
      <c r="C857" s="29"/>
      <c r="D857" s="278"/>
    </row>
    <row r="858" spans="1:4" ht="12.75">
      <c r="A858" s="28"/>
      <c r="C858" s="29"/>
      <c r="D858" s="278"/>
    </row>
    <row r="859" spans="1:4" ht="12.75">
      <c r="A859" s="28"/>
      <c r="C859" s="29"/>
      <c r="D859" s="278"/>
    </row>
    <row r="860" spans="1:4" ht="12.75">
      <c r="A860" s="28"/>
      <c r="C860" s="29"/>
      <c r="D860" s="278"/>
    </row>
    <row r="861" spans="1:4" ht="12.75">
      <c r="A861" s="28"/>
      <c r="C861" s="29"/>
      <c r="D861" s="278"/>
    </row>
    <row r="862" spans="1:4" ht="12.75">
      <c r="A862" s="28"/>
      <c r="C862" s="29"/>
      <c r="D862" s="278"/>
    </row>
    <row r="863" spans="1:4" ht="12.75">
      <c r="A863" s="28"/>
      <c r="C863" s="29"/>
      <c r="D863" s="278"/>
    </row>
    <row r="864" spans="1:4" ht="12.75">
      <c r="A864" s="28"/>
      <c r="C864" s="29"/>
      <c r="D864" s="278"/>
    </row>
    <row r="865" spans="1:4" ht="12.75">
      <c r="A865" s="28"/>
      <c r="C865" s="29"/>
      <c r="D865" s="278"/>
    </row>
    <row r="866" spans="1:4" ht="12.75">
      <c r="A866" s="28"/>
      <c r="C866" s="29"/>
      <c r="D866" s="278"/>
    </row>
    <row r="867" spans="1:4" ht="12.75">
      <c r="A867" s="28"/>
      <c r="C867" s="29"/>
      <c r="D867" s="278"/>
    </row>
    <row r="868" spans="1:4" ht="12.75">
      <c r="A868" s="28"/>
      <c r="C868" s="29"/>
      <c r="D868" s="278"/>
    </row>
    <row r="869" spans="1:4" ht="12.75">
      <c r="A869" s="28"/>
      <c r="C869" s="29"/>
      <c r="D869" s="278"/>
    </row>
    <row r="870" spans="1:4" ht="12.75">
      <c r="A870" s="28"/>
      <c r="C870" s="29"/>
      <c r="D870" s="278"/>
    </row>
    <row r="871" spans="1:4" ht="12.75">
      <c r="A871" s="28"/>
      <c r="C871" s="29"/>
      <c r="D871" s="278"/>
    </row>
    <row r="872" spans="1:4" ht="12.75">
      <c r="A872" s="28"/>
      <c r="C872" s="29"/>
      <c r="D872" s="278"/>
    </row>
    <row r="873" spans="1:4" ht="12.75">
      <c r="A873" s="28"/>
      <c r="C873" s="29"/>
      <c r="D873" s="278"/>
    </row>
    <row r="874" spans="1:4" ht="12.75">
      <c r="A874" s="28"/>
      <c r="C874" s="29"/>
      <c r="D874" s="278"/>
    </row>
    <row r="875" spans="1:4" ht="12.75">
      <c r="A875" s="28"/>
      <c r="C875" s="29"/>
      <c r="D875" s="278"/>
    </row>
    <row r="876" spans="1:4" ht="12.75">
      <c r="A876" s="28"/>
      <c r="C876" s="29"/>
      <c r="D876" s="278"/>
    </row>
    <row r="877" spans="1:4" ht="12.75">
      <c r="A877" s="28"/>
      <c r="C877" s="29"/>
      <c r="D877" s="278"/>
    </row>
    <row r="878" spans="1:4" ht="12.75">
      <c r="A878" s="28"/>
      <c r="C878" s="29"/>
      <c r="D878" s="278"/>
    </row>
    <row r="879" spans="1:4" ht="12.75">
      <c r="A879" s="28"/>
      <c r="C879" s="29"/>
      <c r="D879" s="278"/>
    </row>
    <row r="880" spans="1:4" ht="12.75">
      <c r="A880" s="28"/>
      <c r="C880" s="29"/>
      <c r="D880" s="278"/>
    </row>
    <row r="881" spans="1:4" ht="12.75">
      <c r="A881" s="28"/>
      <c r="C881" s="29"/>
      <c r="D881" s="278"/>
    </row>
    <row r="882" spans="1:4" ht="12.75">
      <c r="A882" s="28"/>
      <c r="C882" s="29"/>
      <c r="D882" s="278"/>
    </row>
    <row r="883" spans="1:4" ht="12.75">
      <c r="A883" s="28"/>
      <c r="C883" s="29"/>
      <c r="D883" s="278"/>
    </row>
    <row r="884" spans="1:4" ht="12.75">
      <c r="A884" s="28"/>
      <c r="C884" s="29"/>
      <c r="D884" s="278"/>
    </row>
    <row r="885" spans="1:4" ht="12.75">
      <c r="A885" s="28"/>
      <c r="C885" s="29"/>
      <c r="D885" s="278"/>
    </row>
    <row r="886" spans="1:4" ht="12.75">
      <c r="A886" s="28"/>
      <c r="C886" s="29"/>
      <c r="D886" s="278"/>
    </row>
    <row r="887" spans="1:4" ht="12.75">
      <c r="A887" s="28"/>
      <c r="C887" s="29"/>
      <c r="D887" s="278"/>
    </row>
    <row r="888" spans="1:4" ht="12.75">
      <c r="A888" s="28"/>
      <c r="C888" s="29"/>
      <c r="D888" s="278"/>
    </row>
    <row r="889" spans="1:4" ht="12.75">
      <c r="A889" s="28"/>
      <c r="C889" s="29"/>
      <c r="D889" s="278"/>
    </row>
    <row r="890" spans="1:4" ht="12.75">
      <c r="A890" s="28"/>
      <c r="C890" s="29"/>
      <c r="D890" s="278"/>
    </row>
    <row r="891" spans="1:4" ht="12.75">
      <c r="A891" s="28"/>
      <c r="C891" s="29"/>
      <c r="D891" s="278"/>
    </row>
    <row r="892" spans="1:4" ht="12.75">
      <c r="A892" s="28"/>
      <c r="C892" s="29"/>
      <c r="D892" s="278"/>
    </row>
    <row r="893" spans="1:4" ht="12.75">
      <c r="A893" s="28"/>
      <c r="C893" s="29"/>
      <c r="D893" s="278"/>
    </row>
    <row r="894" spans="1:4" ht="12.75">
      <c r="A894" s="28"/>
      <c r="C894" s="29"/>
      <c r="D894" s="278"/>
    </row>
    <row r="895" spans="1:4" ht="12.75">
      <c r="A895" s="28"/>
      <c r="C895" s="29"/>
      <c r="D895" s="278"/>
    </row>
    <row r="896" spans="1:4" ht="12.75">
      <c r="A896" s="28"/>
      <c r="C896" s="29"/>
      <c r="D896" s="278"/>
    </row>
    <row r="897" spans="1:4" ht="12.75">
      <c r="A897" s="28"/>
      <c r="C897" s="29"/>
      <c r="D897" s="278"/>
    </row>
    <row r="898" spans="1:4" ht="12.75">
      <c r="A898" s="28"/>
      <c r="C898" s="29"/>
      <c r="D898" s="278"/>
    </row>
    <row r="899" spans="1:4" ht="12.75">
      <c r="A899" s="28"/>
      <c r="C899" s="29"/>
      <c r="D899" s="278"/>
    </row>
    <row r="900" spans="1:4" ht="12.75">
      <c r="A900" s="28"/>
      <c r="C900" s="29"/>
      <c r="D900" s="278"/>
    </row>
    <row r="901" spans="1:4" ht="12.75">
      <c r="A901" s="28"/>
      <c r="C901" s="29"/>
      <c r="D901" s="278"/>
    </row>
    <row r="902" spans="1:4" ht="12.75">
      <c r="A902" s="28"/>
      <c r="C902" s="29"/>
      <c r="D902" s="278"/>
    </row>
    <row r="903" spans="1:4" ht="12.75">
      <c r="A903" s="28"/>
      <c r="C903" s="29"/>
      <c r="D903" s="278"/>
    </row>
    <row r="904" spans="1:4" ht="12.75">
      <c r="A904" s="28"/>
      <c r="C904" s="29"/>
      <c r="D904" s="278"/>
    </row>
    <row r="905" spans="1:4" ht="12.75">
      <c r="A905" s="28"/>
      <c r="C905" s="29"/>
      <c r="D905" s="278"/>
    </row>
    <row r="906" spans="1:4" ht="12.75">
      <c r="A906" s="28"/>
      <c r="C906" s="29"/>
      <c r="D906" s="278"/>
    </row>
    <row r="907" spans="1:4" ht="12.75">
      <c r="A907" s="28"/>
      <c r="C907" s="29"/>
      <c r="D907" s="278"/>
    </row>
    <row r="908" spans="1:4" ht="12.75">
      <c r="A908" s="28"/>
      <c r="C908" s="29"/>
      <c r="D908" s="278"/>
    </row>
    <row r="909" spans="1:4" ht="12.75">
      <c r="A909" s="28"/>
      <c r="C909" s="29"/>
      <c r="D909" s="278"/>
    </row>
    <row r="910" spans="1:4" ht="12.75">
      <c r="A910" s="28"/>
      <c r="C910" s="29"/>
      <c r="D910" s="278"/>
    </row>
    <row r="911" spans="1:4" ht="12.75">
      <c r="A911" s="28"/>
      <c r="C911" s="29"/>
      <c r="D911" s="278"/>
    </row>
    <row r="912" spans="1:4" ht="12.75">
      <c r="A912" s="28"/>
      <c r="C912" s="29"/>
      <c r="D912" s="278"/>
    </row>
    <row r="913" spans="1:4" ht="12.75">
      <c r="A913" s="28"/>
      <c r="C913" s="29"/>
      <c r="D913" s="278"/>
    </row>
    <row r="914" spans="1:4" ht="12.75">
      <c r="A914" s="28"/>
      <c r="C914" s="29"/>
      <c r="D914" s="278"/>
    </row>
    <row r="915" spans="1:4" ht="12.75">
      <c r="A915" s="28"/>
      <c r="C915" s="29"/>
      <c r="D915" s="278"/>
    </row>
    <row r="916" spans="1:4" ht="12.75">
      <c r="A916" s="28"/>
      <c r="C916" s="29"/>
      <c r="D916" s="278"/>
    </row>
    <row r="917" spans="1:4" ht="12.75">
      <c r="A917" s="28"/>
      <c r="C917" s="29"/>
      <c r="D917" s="278"/>
    </row>
    <row r="918" spans="1:4" ht="12.75">
      <c r="A918" s="28"/>
      <c r="C918" s="29"/>
      <c r="D918" s="278"/>
    </row>
    <row r="919" spans="1:4" ht="12.75">
      <c r="A919" s="28"/>
      <c r="C919" s="29"/>
      <c r="D919" s="278"/>
    </row>
    <row r="920" spans="1:4" ht="12.75">
      <c r="A920" s="28"/>
      <c r="C920" s="29"/>
      <c r="D920" s="278"/>
    </row>
    <row r="921" spans="1:4" ht="12.75">
      <c r="A921" s="28"/>
      <c r="C921" s="29"/>
      <c r="D921" s="278"/>
    </row>
    <row r="922" spans="1:4" ht="12.75">
      <c r="A922" s="28"/>
      <c r="C922" s="29"/>
      <c r="D922" s="278"/>
    </row>
    <row r="923" spans="1:4" ht="12.75">
      <c r="A923" s="28"/>
      <c r="C923" s="29"/>
      <c r="D923" s="278"/>
    </row>
    <row r="924" spans="1:4" ht="12.75">
      <c r="A924" s="28"/>
      <c r="C924" s="29"/>
      <c r="D924" s="278"/>
    </row>
    <row r="925" spans="1:4" ht="12.75">
      <c r="A925" s="28"/>
      <c r="C925" s="29"/>
      <c r="D925" s="278"/>
    </row>
    <row r="926" spans="1:4" ht="12.75">
      <c r="A926" s="28"/>
      <c r="C926" s="29"/>
      <c r="D926" s="278"/>
    </row>
    <row r="927" spans="1:4" ht="12.75">
      <c r="A927" s="28"/>
      <c r="C927" s="29"/>
      <c r="D927" s="278"/>
    </row>
    <row r="928" spans="1:4" ht="12.75">
      <c r="A928" s="28"/>
      <c r="C928" s="29"/>
      <c r="D928" s="278"/>
    </row>
    <row r="929" spans="1:4" ht="12.75">
      <c r="A929" s="28"/>
      <c r="C929" s="29"/>
      <c r="D929" s="278"/>
    </row>
    <row r="930" spans="1:4" ht="12.75">
      <c r="A930" s="28"/>
      <c r="C930" s="29"/>
      <c r="D930" s="278"/>
    </row>
    <row r="931" spans="1:4" ht="12.75">
      <c r="A931" s="28"/>
      <c r="C931" s="29"/>
      <c r="D931" s="278"/>
    </row>
    <row r="932" spans="1:4" ht="12.75">
      <c r="A932" s="28"/>
      <c r="C932" s="29"/>
      <c r="D932" s="278"/>
    </row>
    <row r="933" spans="1:4" ht="12.75">
      <c r="A933" s="28"/>
      <c r="C933" s="29"/>
      <c r="D933" s="278"/>
    </row>
    <row r="934" spans="1:4" ht="12.75">
      <c r="A934" s="28"/>
      <c r="C934" s="29"/>
      <c r="D934" s="278"/>
    </row>
    <row r="935" spans="1:4" ht="12.75">
      <c r="A935" s="28"/>
      <c r="C935" s="29"/>
      <c r="D935" s="278"/>
    </row>
    <row r="936" spans="1:4" ht="12.75">
      <c r="A936" s="28"/>
      <c r="C936" s="29"/>
      <c r="D936" s="278"/>
    </row>
    <row r="937" spans="1:4" ht="12.75">
      <c r="A937" s="28"/>
      <c r="C937" s="29"/>
      <c r="D937" s="278"/>
    </row>
    <row r="938" spans="1:4" ht="12.75">
      <c r="A938" s="28"/>
      <c r="C938" s="29"/>
      <c r="D938" s="278"/>
    </row>
    <row r="939" spans="1:4" ht="12.75">
      <c r="A939" s="28"/>
      <c r="C939" s="29"/>
      <c r="D939" s="278"/>
    </row>
    <row r="940" spans="1:4" ht="12.75">
      <c r="A940" s="28"/>
      <c r="C940" s="29"/>
      <c r="D940" s="278"/>
    </row>
    <row r="941" spans="1:4" ht="12.75">
      <c r="A941" s="28"/>
      <c r="C941" s="29"/>
      <c r="D941" s="278"/>
    </row>
    <row r="942" spans="1:4" ht="12.75">
      <c r="A942" s="28"/>
      <c r="C942" s="29"/>
      <c r="D942" s="278"/>
    </row>
    <row r="943" spans="1:4" ht="12.75">
      <c r="A943" s="28"/>
      <c r="C943" s="29"/>
      <c r="D943" s="278"/>
    </row>
    <row r="944" spans="1:4" ht="12.75">
      <c r="A944" s="28"/>
      <c r="C944" s="29"/>
      <c r="D944" s="278"/>
    </row>
    <row r="945" spans="1:4" ht="12.75">
      <c r="A945" s="28"/>
      <c r="C945" s="29"/>
      <c r="D945" s="278"/>
    </row>
    <row r="946" spans="1:4" ht="12.75">
      <c r="A946" s="28"/>
      <c r="C946" s="29"/>
      <c r="D946" s="278"/>
    </row>
    <row r="947" spans="1:4" ht="12.75">
      <c r="A947" s="28"/>
      <c r="C947" s="29"/>
      <c r="D947" s="278"/>
    </row>
    <row r="948" spans="1:4" ht="12.75">
      <c r="A948" s="28"/>
      <c r="C948" s="29"/>
      <c r="D948" s="278"/>
    </row>
    <row r="949" spans="1:4" ht="12.75">
      <c r="A949" s="28"/>
      <c r="C949" s="29"/>
      <c r="D949" s="278"/>
    </row>
    <row r="950" spans="1:4" ht="12.75">
      <c r="A950" s="28"/>
      <c r="C950" s="29"/>
      <c r="D950" s="278"/>
    </row>
    <row r="951" spans="1:4" ht="12.75">
      <c r="A951" s="28"/>
      <c r="C951" s="29"/>
      <c r="D951" s="278"/>
    </row>
    <row r="952" spans="1:4" ht="12.75">
      <c r="A952" s="28"/>
      <c r="C952" s="29"/>
      <c r="D952" s="278"/>
    </row>
    <row r="953" spans="1:4" ht="12.75">
      <c r="A953" s="28"/>
      <c r="C953" s="29"/>
      <c r="D953" s="278"/>
    </row>
    <row r="954" spans="1:4" ht="12.75">
      <c r="A954" s="28"/>
      <c r="C954" s="29"/>
      <c r="D954" s="278"/>
    </row>
    <row r="955" spans="1:4" ht="12.75">
      <c r="A955" s="28"/>
      <c r="C955" s="29"/>
      <c r="D955" s="278"/>
    </row>
    <row r="956" spans="1:4" ht="12.75">
      <c r="A956" s="28"/>
      <c r="C956" s="29"/>
      <c r="D956" s="278"/>
    </row>
    <row r="957" spans="1:4" ht="12.75">
      <c r="A957" s="28"/>
      <c r="C957" s="29"/>
      <c r="D957" s="278"/>
    </row>
    <row r="958" spans="1:4" ht="12.75">
      <c r="A958" s="28"/>
      <c r="C958" s="29"/>
      <c r="D958" s="278"/>
    </row>
    <row r="959" spans="1:4" ht="12.75">
      <c r="A959" s="28"/>
      <c r="C959" s="29"/>
      <c r="D959" s="278"/>
    </row>
    <row r="960" spans="1:4" ht="12.75">
      <c r="A960" s="28"/>
      <c r="C960" s="29"/>
      <c r="D960" s="278"/>
    </row>
    <row r="961" spans="1:4" ht="12.75">
      <c r="A961" s="28"/>
      <c r="C961" s="29"/>
      <c r="D961" s="278"/>
    </row>
  </sheetData>
  <sheetProtection/>
  <mergeCells count="45">
    <mergeCell ref="B376:C376"/>
    <mergeCell ref="A377:D377"/>
    <mergeCell ref="A417:D417"/>
    <mergeCell ref="B422:C422"/>
    <mergeCell ref="A424:D424"/>
    <mergeCell ref="A232:D232"/>
    <mergeCell ref="A331:D331"/>
    <mergeCell ref="A342:B342"/>
    <mergeCell ref="A358:D358"/>
    <mergeCell ref="A190:D190"/>
    <mergeCell ref="A117:D117"/>
    <mergeCell ref="A140:B140"/>
    <mergeCell ref="A207:D207"/>
    <mergeCell ref="B428:C428"/>
    <mergeCell ref="A386:B386"/>
    <mergeCell ref="A387:D387"/>
    <mergeCell ref="A393:D393"/>
    <mergeCell ref="A404:D404"/>
    <mergeCell ref="B183:C183"/>
    <mergeCell ref="A3:D3"/>
    <mergeCell ref="A5:D5"/>
    <mergeCell ref="A81:D81"/>
    <mergeCell ref="A100:D100"/>
    <mergeCell ref="B116:C116"/>
    <mergeCell ref="A142:D142"/>
    <mergeCell ref="B442:C442"/>
    <mergeCell ref="A199:B199"/>
    <mergeCell ref="A299:D299"/>
    <mergeCell ref="A308:D308"/>
    <mergeCell ref="B440:C440"/>
    <mergeCell ref="B441:C441"/>
    <mergeCell ref="A431:D431"/>
    <mergeCell ref="A301:D301"/>
    <mergeCell ref="A433:D433"/>
    <mergeCell ref="A383:D383"/>
    <mergeCell ref="B164:C164"/>
    <mergeCell ref="A343:D343"/>
    <mergeCell ref="B356:C356"/>
    <mergeCell ref="A184:D184"/>
    <mergeCell ref="A166:D166"/>
    <mergeCell ref="B330:C330"/>
    <mergeCell ref="A200:D200"/>
    <mergeCell ref="A291:D291"/>
    <mergeCell ref="A296:B296"/>
    <mergeCell ref="A316:D31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8" r:id="rId1"/>
  <headerFooter alignWithMargins="0">
    <oddFooter>&amp;CStrona &amp;P z &amp;N</oddFooter>
  </headerFooter>
  <rowBreaks count="6" manualBreakCount="6">
    <brk id="80" max="3" man="1"/>
    <brk id="116" max="3" man="1"/>
    <brk id="189" max="3" man="1"/>
    <brk id="231" max="3" man="1"/>
    <brk id="298" max="3" man="1"/>
    <brk id="38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SheetLayoutView="100" zoomScalePageLayoutView="0" workbookViewId="0" topLeftCell="A1">
      <selection activeCell="AA26" sqref="AA26"/>
    </sheetView>
  </sheetViews>
  <sheetFormatPr defaultColWidth="9.140625" defaultRowHeight="12.75"/>
  <cols>
    <col min="1" max="1" width="4.57421875" style="4" customWidth="1"/>
    <col min="2" max="2" width="18.00390625" style="4" customWidth="1"/>
    <col min="3" max="3" width="21.421875" style="4" customWidth="1"/>
    <col min="4" max="4" width="21.8515625" style="7" customWidth="1"/>
    <col min="5" max="5" width="14.421875" style="4" customWidth="1"/>
    <col min="6" max="6" width="19.421875" style="4" customWidth="1"/>
    <col min="7" max="7" width="9.00390625" style="4" customWidth="1"/>
    <col min="8" max="8" width="8.57421875" style="4" customWidth="1"/>
    <col min="9" max="9" width="11.57421875" style="5" customWidth="1"/>
    <col min="10" max="10" width="13.28125" style="4" customWidth="1"/>
    <col min="11" max="11" width="7.00390625" style="5" customWidth="1"/>
    <col min="12" max="12" width="11.00390625" style="4" customWidth="1"/>
    <col min="13" max="13" width="10.00390625" style="4" customWidth="1"/>
    <col min="14" max="14" width="9.140625" style="4" customWidth="1"/>
    <col min="15" max="15" width="11.421875" style="4" customWidth="1"/>
    <col min="16" max="16" width="18.57421875" style="4" customWidth="1"/>
    <col min="17" max="17" width="14.7109375" style="4" customWidth="1"/>
    <col min="18" max="18" width="10.140625" style="4" customWidth="1"/>
    <col min="19" max="19" width="9.140625" style="4" customWidth="1"/>
    <col min="20" max="20" width="14.140625" style="4" customWidth="1"/>
    <col min="21" max="21" width="13.140625" style="4" customWidth="1"/>
    <col min="22" max="22" width="13.8515625" style="4" customWidth="1"/>
    <col min="23" max="23" width="12.57421875" style="4" customWidth="1"/>
    <col min="24" max="25" width="8.00390625" style="4" customWidth="1"/>
    <col min="26" max="26" width="11.00390625" style="4" customWidth="1"/>
    <col min="27" max="27" width="8.00390625" style="4" customWidth="1"/>
    <col min="28" max="16384" width="9.140625" style="4" customWidth="1"/>
  </cols>
  <sheetData>
    <row r="1" spans="1:10" ht="12.75">
      <c r="A1" s="284" t="s">
        <v>864</v>
      </c>
      <c r="I1" s="385"/>
      <c r="J1" s="385"/>
    </row>
    <row r="2" spans="1:10" ht="23.25" customHeight="1" thickBot="1">
      <c r="A2" s="386" t="s">
        <v>29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28" ht="18" customHeight="1">
      <c r="A3" s="388" t="s">
        <v>30</v>
      </c>
      <c r="B3" s="380" t="s">
        <v>31</v>
      </c>
      <c r="C3" s="380" t="s">
        <v>32</v>
      </c>
      <c r="D3" s="380" t="s">
        <v>33</v>
      </c>
      <c r="E3" s="380" t="s">
        <v>34</v>
      </c>
      <c r="F3" s="380" t="s">
        <v>17</v>
      </c>
      <c r="G3" s="380" t="s">
        <v>80</v>
      </c>
      <c r="H3" s="380" t="s">
        <v>35</v>
      </c>
      <c r="I3" s="380" t="s">
        <v>18</v>
      </c>
      <c r="J3" s="380" t="s">
        <v>19</v>
      </c>
      <c r="K3" s="380" t="s">
        <v>20</v>
      </c>
      <c r="L3" s="374" t="s">
        <v>21</v>
      </c>
      <c r="M3" s="383" t="s">
        <v>81</v>
      </c>
      <c r="N3" s="380" t="s">
        <v>82</v>
      </c>
      <c r="O3" s="383" t="s">
        <v>25</v>
      </c>
      <c r="P3" s="383" t="s">
        <v>22</v>
      </c>
      <c r="Q3" s="383" t="s">
        <v>862</v>
      </c>
      <c r="R3" s="374" t="s">
        <v>41</v>
      </c>
      <c r="S3" s="376"/>
      <c r="T3" s="383" t="s">
        <v>83</v>
      </c>
      <c r="U3" s="383"/>
      <c r="V3" s="383" t="s">
        <v>84</v>
      </c>
      <c r="W3" s="383"/>
      <c r="X3" s="374" t="s">
        <v>863</v>
      </c>
      <c r="Y3" s="375"/>
      <c r="Z3" s="375"/>
      <c r="AA3" s="376"/>
      <c r="AB3" s="371" t="s">
        <v>85</v>
      </c>
    </row>
    <row r="4" spans="1:28" ht="36.75" customHeight="1">
      <c r="A4" s="389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92"/>
      <c r="M4" s="349"/>
      <c r="N4" s="381"/>
      <c r="O4" s="349"/>
      <c r="P4" s="349"/>
      <c r="Q4" s="349"/>
      <c r="R4" s="377"/>
      <c r="S4" s="379"/>
      <c r="T4" s="349"/>
      <c r="U4" s="349"/>
      <c r="V4" s="349"/>
      <c r="W4" s="349"/>
      <c r="X4" s="377"/>
      <c r="Y4" s="378"/>
      <c r="Z4" s="378"/>
      <c r="AA4" s="379"/>
      <c r="AB4" s="372"/>
    </row>
    <row r="5" spans="1:28" ht="42" customHeight="1" thickBot="1">
      <c r="A5" s="390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93"/>
      <c r="M5" s="384"/>
      <c r="N5" s="382"/>
      <c r="O5" s="384"/>
      <c r="P5" s="384"/>
      <c r="Q5" s="384"/>
      <c r="R5" s="109" t="s">
        <v>23</v>
      </c>
      <c r="S5" s="109" t="s">
        <v>24</v>
      </c>
      <c r="T5" s="109" t="s">
        <v>36</v>
      </c>
      <c r="U5" s="109" t="s">
        <v>37</v>
      </c>
      <c r="V5" s="109" t="s">
        <v>36</v>
      </c>
      <c r="W5" s="109" t="s">
        <v>37</v>
      </c>
      <c r="X5" s="123" t="s">
        <v>86</v>
      </c>
      <c r="Y5" s="123" t="s">
        <v>87</v>
      </c>
      <c r="Z5" s="123" t="s">
        <v>88</v>
      </c>
      <c r="AA5" s="123" t="s">
        <v>89</v>
      </c>
      <c r="AB5" s="373"/>
    </row>
    <row r="6" spans="1:28" ht="18.75" customHeight="1">
      <c r="A6" s="391" t="s">
        <v>329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114"/>
      <c r="N6" s="114"/>
      <c r="O6" s="114"/>
      <c r="P6" s="114"/>
      <c r="Q6" s="114"/>
      <c r="R6" s="114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28" ht="18.75" customHeight="1">
      <c r="A7" s="2">
        <v>1</v>
      </c>
      <c r="B7" s="13" t="s">
        <v>330</v>
      </c>
      <c r="C7" s="13" t="s">
        <v>331</v>
      </c>
      <c r="D7" s="13" t="s">
        <v>332</v>
      </c>
      <c r="E7" s="13" t="s">
        <v>333</v>
      </c>
      <c r="F7" s="13" t="s">
        <v>334</v>
      </c>
      <c r="G7" s="2">
        <v>1</v>
      </c>
      <c r="H7" s="144">
        <v>2008</v>
      </c>
      <c r="I7" s="2" t="s">
        <v>335</v>
      </c>
      <c r="J7" s="2" t="s">
        <v>336</v>
      </c>
      <c r="K7" s="94">
        <v>5</v>
      </c>
      <c r="L7" s="2"/>
      <c r="M7" s="2">
        <v>1440</v>
      </c>
      <c r="N7" s="2" t="s">
        <v>270</v>
      </c>
      <c r="O7" s="144">
        <v>118620</v>
      </c>
      <c r="P7" s="64"/>
      <c r="Q7" s="64"/>
      <c r="R7" s="38"/>
      <c r="S7" s="124"/>
      <c r="T7" s="59" t="s">
        <v>337</v>
      </c>
      <c r="U7" s="59" t="s">
        <v>338</v>
      </c>
      <c r="V7" s="124"/>
      <c r="W7" s="124"/>
      <c r="X7" s="124" t="s">
        <v>9</v>
      </c>
      <c r="Y7" s="124" t="s">
        <v>9</v>
      </c>
      <c r="Z7" s="124"/>
      <c r="AA7" s="124"/>
      <c r="AB7" s="124"/>
    </row>
    <row r="8" spans="1:28" ht="18.75" customHeight="1">
      <c r="A8" s="355" t="s">
        <v>751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95"/>
      <c r="N8" s="95"/>
      <c r="O8" s="95"/>
      <c r="P8" s="95"/>
      <c r="Q8" s="95"/>
      <c r="R8" s="95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1:28" ht="18.75" customHeight="1">
      <c r="A9" s="2">
        <v>1</v>
      </c>
      <c r="B9" s="13" t="s">
        <v>526</v>
      </c>
      <c r="C9" s="13" t="s">
        <v>527</v>
      </c>
      <c r="D9" s="288" t="s">
        <v>427</v>
      </c>
      <c r="E9" s="13" t="s">
        <v>450</v>
      </c>
      <c r="F9" s="289" t="s">
        <v>417</v>
      </c>
      <c r="G9" s="2">
        <v>6842</v>
      </c>
      <c r="H9" s="290">
        <v>1988</v>
      </c>
      <c r="I9" s="290" t="s">
        <v>475</v>
      </c>
      <c r="J9" s="291" t="s">
        <v>493</v>
      </c>
      <c r="K9" s="290">
        <v>2</v>
      </c>
      <c r="L9" s="290">
        <v>6000</v>
      </c>
      <c r="M9" s="2"/>
      <c r="N9" s="2"/>
      <c r="O9" s="292" t="s">
        <v>509</v>
      </c>
      <c r="P9" s="290"/>
      <c r="Q9" s="38"/>
      <c r="R9" s="38"/>
      <c r="S9" s="124"/>
      <c r="T9" s="293" t="s">
        <v>535</v>
      </c>
      <c r="U9" s="59" t="s">
        <v>532</v>
      </c>
      <c r="V9" s="294"/>
      <c r="W9" s="124"/>
      <c r="X9" s="124" t="s">
        <v>9</v>
      </c>
      <c r="Y9" s="124" t="s">
        <v>9</v>
      </c>
      <c r="Z9" s="124"/>
      <c r="AA9" s="124"/>
      <c r="AB9" s="124"/>
    </row>
    <row r="10" spans="1:28" ht="18.75" customHeight="1">
      <c r="A10" s="2">
        <v>2</v>
      </c>
      <c r="B10" s="2" t="s">
        <v>528</v>
      </c>
      <c r="C10" s="2" t="s">
        <v>529</v>
      </c>
      <c r="D10" s="295" t="s">
        <v>428</v>
      </c>
      <c r="E10" s="2" t="s">
        <v>451</v>
      </c>
      <c r="F10" s="296" t="s">
        <v>418</v>
      </c>
      <c r="G10" s="2">
        <v>4562</v>
      </c>
      <c r="H10" s="297">
        <v>1984</v>
      </c>
      <c r="I10" s="297" t="s">
        <v>476</v>
      </c>
      <c r="J10" s="298" t="s">
        <v>494</v>
      </c>
      <c r="K10" s="297">
        <v>1</v>
      </c>
      <c r="L10" s="297" t="s">
        <v>425</v>
      </c>
      <c r="M10" s="2"/>
      <c r="N10" s="2"/>
      <c r="O10" s="292" t="s">
        <v>510</v>
      </c>
      <c r="P10" s="297"/>
      <c r="Q10" s="38"/>
      <c r="R10" s="38"/>
      <c r="S10" s="124"/>
      <c r="T10" s="293" t="s">
        <v>535</v>
      </c>
      <c r="U10" s="59" t="s">
        <v>532</v>
      </c>
      <c r="V10" s="299"/>
      <c r="W10" s="124"/>
      <c r="X10" s="124" t="s">
        <v>9</v>
      </c>
      <c r="Y10" s="124" t="s">
        <v>9</v>
      </c>
      <c r="Z10" s="124"/>
      <c r="AA10" s="124"/>
      <c r="AB10" s="124"/>
    </row>
    <row r="11" spans="1:28" ht="18.75" customHeight="1">
      <c r="A11" s="2">
        <v>3</v>
      </c>
      <c r="B11" s="2" t="s">
        <v>528</v>
      </c>
      <c r="C11" s="2" t="s">
        <v>530</v>
      </c>
      <c r="D11" s="295" t="s">
        <v>429</v>
      </c>
      <c r="E11" s="2" t="s">
        <v>452</v>
      </c>
      <c r="F11" s="296" t="s">
        <v>418</v>
      </c>
      <c r="G11" s="2">
        <v>4562</v>
      </c>
      <c r="H11" s="297">
        <v>1983</v>
      </c>
      <c r="I11" s="297" t="s">
        <v>477</v>
      </c>
      <c r="J11" s="300" t="s">
        <v>495</v>
      </c>
      <c r="K11" s="297">
        <v>2</v>
      </c>
      <c r="L11" s="297" t="s">
        <v>425</v>
      </c>
      <c r="M11" s="2"/>
      <c r="N11" s="2"/>
      <c r="O11" s="301" t="s">
        <v>116</v>
      </c>
      <c r="P11" s="297"/>
      <c r="Q11" s="38"/>
      <c r="R11" s="38"/>
      <c r="S11" s="124"/>
      <c r="T11" s="293" t="s">
        <v>535</v>
      </c>
      <c r="U11" s="59" t="s">
        <v>532</v>
      </c>
      <c r="V11" s="299"/>
      <c r="W11" s="124"/>
      <c r="X11" s="124" t="s">
        <v>9</v>
      </c>
      <c r="Y11" s="124" t="s">
        <v>9</v>
      </c>
      <c r="Z11" s="124"/>
      <c r="AA11" s="124"/>
      <c r="AB11" s="124"/>
    </row>
    <row r="12" spans="1:28" ht="18.75" customHeight="1">
      <c r="A12" s="2">
        <v>4</v>
      </c>
      <c r="B12" s="13" t="s">
        <v>531</v>
      </c>
      <c r="C12" s="13">
        <v>5511</v>
      </c>
      <c r="D12" s="295" t="s">
        <v>430</v>
      </c>
      <c r="E12" s="13" t="s">
        <v>453</v>
      </c>
      <c r="F12" s="296" t="s">
        <v>419</v>
      </c>
      <c r="G12" s="94">
        <v>10850</v>
      </c>
      <c r="H12" s="297">
        <v>1989</v>
      </c>
      <c r="I12" s="297" t="s">
        <v>478</v>
      </c>
      <c r="J12" s="298" t="s">
        <v>496</v>
      </c>
      <c r="K12" s="297">
        <v>2</v>
      </c>
      <c r="L12" s="297">
        <v>10300</v>
      </c>
      <c r="M12" s="2"/>
      <c r="N12" s="2"/>
      <c r="O12" s="292" t="s">
        <v>511</v>
      </c>
      <c r="P12" s="297"/>
      <c r="Q12" s="38"/>
      <c r="R12" s="38"/>
      <c r="S12" s="124"/>
      <c r="T12" s="293" t="s">
        <v>535</v>
      </c>
      <c r="U12" s="59" t="s">
        <v>532</v>
      </c>
      <c r="V12" s="299"/>
      <c r="W12" s="124"/>
      <c r="X12" s="124" t="s">
        <v>9</v>
      </c>
      <c r="Y12" s="124" t="s">
        <v>9</v>
      </c>
      <c r="Z12" s="124"/>
      <c r="AA12" s="124"/>
      <c r="AB12" s="124"/>
    </row>
    <row r="13" spans="1:28" ht="18.75" customHeight="1">
      <c r="A13" s="2">
        <v>5</v>
      </c>
      <c r="B13" s="2" t="s">
        <v>412</v>
      </c>
      <c r="C13" s="2"/>
      <c r="D13" s="295" t="s">
        <v>431</v>
      </c>
      <c r="E13" s="2" t="s">
        <v>454</v>
      </c>
      <c r="F13" s="296" t="s">
        <v>420</v>
      </c>
      <c r="G13" s="2" t="s">
        <v>425</v>
      </c>
      <c r="H13" s="297">
        <v>1984</v>
      </c>
      <c r="I13" s="297"/>
      <c r="J13" s="296" t="s">
        <v>495</v>
      </c>
      <c r="K13" s="297">
        <v>1</v>
      </c>
      <c r="L13" s="297" t="s">
        <v>425</v>
      </c>
      <c r="M13" s="2"/>
      <c r="N13" s="2"/>
      <c r="O13" s="301"/>
      <c r="P13" s="297"/>
      <c r="Q13" s="38"/>
      <c r="R13" s="38"/>
      <c r="S13" s="124"/>
      <c r="T13" s="293" t="s">
        <v>535</v>
      </c>
      <c r="U13" s="59" t="s">
        <v>532</v>
      </c>
      <c r="V13" s="299"/>
      <c r="W13" s="124"/>
      <c r="X13" s="124" t="s">
        <v>9</v>
      </c>
      <c r="Y13" s="124" t="s">
        <v>9</v>
      </c>
      <c r="Z13" s="124"/>
      <c r="AA13" s="124"/>
      <c r="AB13" s="124"/>
    </row>
    <row r="14" spans="1:28" ht="18.75" customHeight="1">
      <c r="A14" s="2">
        <v>6</v>
      </c>
      <c r="B14" s="2" t="s">
        <v>413</v>
      </c>
      <c r="C14" s="2"/>
      <c r="D14" s="295" t="s">
        <v>432</v>
      </c>
      <c r="E14" s="2" t="s">
        <v>454</v>
      </c>
      <c r="F14" s="296" t="s">
        <v>421</v>
      </c>
      <c r="G14" s="2" t="s">
        <v>425</v>
      </c>
      <c r="H14" s="297">
        <v>1984</v>
      </c>
      <c r="I14" s="297"/>
      <c r="J14" s="296" t="s">
        <v>495</v>
      </c>
      <c r="K14" s="297">
        <v>1</v>
      </c>
      <c r="L14" s="297" t="s">
        <v>425</v>
      </c>
      <c r="M14" s="2"/>
      <c r="N14" s="2"/>
      <c r="O14" s="301"/>
      <c r="P14" s="297"/>
      <c r="Q14" s="38"/>
      <c r="R14" s="38"/>
      <c r="S14" s="124"/>
      <c r="T14" s="293" t="s">
        <v>535</v>
      </c>
      <c r="U14" s="59" t="s">
        <v>532</v>
      </c>
      <c r="V14" s="299"/>
      <c r="W14" s="124"/>
      <c r="X14" s="124" t="s">
        <v>9</v>
      </c>
      <c r="Y14" s="124" t="s">
        <v>9</v>
      </c>
      <c r="Z14" s="124"/>
      <c r="AA14" s="124"/>
      <c r="AB14" s="124"/>
    </row>
    <row r="15" spans="1:28" ht="18.75" customHeight="1">
      <c r="A15" s="2">
        <v>7</v>
      </c>
      <c r="B15" s="13" t="s">
        <v>528</v>
      </c>
      <c r="C15" s="13" t="s">
        <v>414</v>
      </c>
      <c r="D15" s="295" t="s">
        <v>433</v>
      </c>
      <c r="E15" s="13" t="s">
        <v>454</v>
      </c>
      <c r="F15" s="296" t="s">
        <v>422</v>
      </c>
      <c r="G15" s="2" t="s">
        <v>425</v>
      </c>
      <c r="H15" s="297">
        <v>1990</v>
      </c>
      <c r="I15" s="297"/>
      <c r="J15" s="296" t="s">
        <v>495</v>
      </c>
      <c r="K15" s="297">
        <v>1</v>
      </c>
      <c r="L15" s="297" t="s">
        <v>425</v>
      </c>
      <c r="M15" s="2"/>
      <c r="N15" s="2"/>
      <c r="O15" s="301"/>
      <c r="P15" s="297"/>
      <c r="Q15" s="38"/>
      <c r="R15" s="38"/>
      <c r="S15" s="124"/>
      <c r="T15" s="119" t="s">
        <v>535</v>
      </c>
      <c r="U15" s="59" t="s">
        <v>532</v>
      </c>
      <c r="V15" s="299"/>
      <c r="W15" s="124"/>
      <c r="X15" s="124" t="s">
        <v>9</v>
      </c>
      <c r="Y15" s="124" t="s">
        <v>9</v>
      </c>
      <c r="Z15" s="124"/>
      <c r="AA15" s="124"/>
      <c r="AB15" s="124"/>
    </row>
    <row r="16" spans="1:28" ht="18.75" customHeight="1">
      <c r="A16" s="2">
        <v>8</v>
      </c>
      <c r="B16" s="2" t="s">
        <v>752</v>
      </c>
      <c r="C16" s="2" t="s">
        <v>753</v>
      </c>
      <c r="D16" s="295" t="s">
        <v>434</v>
      </c>
      <c r="E16" s="2" t="s">
        <v>455</v>
      </c>
      <c r="F16" s="296" t="s">
        <v>423</v>
      </c>
      <c r="G16" s="2"/>
      <c r="H16" s="297">
        <v>2005</v>
      </c>
      <c r="I16" s="297" t="s">
        <v>479</v>
      </c>
      <c r="J16" s="296" t="s">
        <v>497</v>
      </c>
      <c r="K16" s="297"/>
      <c r="L16" s="297" t="s">
        <v>116</v>
      </c>
      <c r="M16" s="2"/>
      <c r="N16" s="2"/>
      <c r="O16" s="302" t="s">
        <v>512</v>
      </c>
      <c r="P16" s="303"/>
      <c r="Q16" s="194">
        <v>10750</v>
      </c>
      <c r="R16" s="38"/>
      <c r="S16" s="124"/>
      <c r="T16" s="119" t="s">
        <v>534</v>
      </c>
      <c r="U16" s="59" t="s">
        <v>533</v>
      </c>
      <c r="V16" s="119" t="s">
        <v>534</v>
      </c>
      <c r="W16" s="59" t="s">
        <v>533</v>
      </c>
      <c r="X16" s="124" t="s">
        <v>9</v>
      </c>
      <c r="Y16" s="124" t="s">
        <v>9</v>
      </c>
      <c r="Z16" s="124" t="s">
        <v>9</v>
      </c>
      <c r="AA16" s="124"/>
      <c r="AB16" s="124"/>
    </row>
    <row r="17" spans="1:28" ht="18.75" customHeight="1">
      <c r="A17" s="2">
        <v>9</v>
      </c>
      <c r="B17" s="2" t="s">
        <v>531</v>
      </c>
      <c r="C17" s="2">
        <v>55111</v>
      </c>
      <c r="D17" s="295" t="s">
        <v>435</v>
      </c>
      <c r="E17" s="2" t="s">
        <v>456</v>
      </c>
      <c r="F17" s="296" t="s">
        <v>417</v>
      </c>
      <c r="G17" s="2">
        <v>10850</v>
      </c>
      <c r="H17" s="297">
        <v>2006</v>
      </c>
      <c r="I17" s="297" t="s">
        <v>480</v>
      </c>
      <c r="J17" s="304" t="s">
        <v>498</v>
      </c>
      <c r="K17" s="297">
        <v>3</v>
      </c>
      <c r="L17" s="297">
        <v>13400</v>
      </c>
      <c r="M17" s="2"/>
      <c r="N17" s="2"/>
      <c r="O17" s="305" t="s">
        <v>513</v>
      </c>
      <c r="P17" s="303" t="s">
        <v>508</v>
      </c>
      <c r="Q17" s="194">
        <v>46170</v>
      </c>
      <c r="R17" s="38"/>
      <c r="S17" s="124"/>
      <c r="T17" s="306" t="s">
        <v>536</v>
      </c>
      <c r="U17" s="306" t="s">
        <v>549</v>
      </c>
      <c r="V17" s="306" t="s">
        <v>536</v>
      </c>
      <c r="W17" s="306" t="s">
        <v>549</v>
      </c>
      <c r="X17" s="124" t="s">
        <v>9</v>
      </c>
      <c r="Y17" s="124" t="s">
        <v>9</v>
      </c>
      <c r="Z17" s="124" t="s">
        <v>9</v>
      </c>
      <c r="AA17" s="124"/>
      <c r="AB17" s="124"/>
    </row>
    <row r="18" spans="1:28" ht="18.75" customHeight="1">
      <c r="A18" s="2">
        <v>10</v>
      </c>
      <c r="B18" s="13" t="s">
        <v>754</v>
      </c>
      <c r="C18" s="13" t="s">
        <v>755</v>
      </c>
      <c r="D18" s="296" t="s">
        <v>436</v>
      </c>
      <c r="E18" s="13" t="s">
        <v>457</v>
      </c>
      <c r="F18" s="296" t="s">
        <v>334</v>
      </c>
      <c r="G18" s="2">
        <v>1108</v>
      </c>
      <c r="H18" s="297">
        <v>2005</v>
      </c>
      <c r="I18" s="297" t="s">
        <v>481</v>
      </c>
      <c r="J18" s="304" t="s">
        <v>496</v>
      </c>
      <c r="K18" s="297"/>
      <c r="L18" s="297"/>
      <c r="M18" s="2"/>
      <c r="N18" s="2"/>
      <c r="O18" s="305" t="s">
        <v>514</v>
      </c>
      <c r="P18" s="303" t="s">
        <v>508</v>
      </c>
      <c r="Q18" s="194">
        <v>5250</v>
      </c>
      <c r="R18" s="38"/>
      <c r="S18" s="124"/>
      <c r="T18" s="306" t="s">
        <v>537</v>
      </c>
      <c r="U18" s="306" t="s">
        <v>550</v>
      </c>
      <c r="V18" s="306" t="s">
        <v>537</v>
      </c>
      <c r="W18" s="306" t="s">
        <v>550</v>
      </c>
      <c r="X18" s="124" t="s">
        <v>9</v>
      </c>
      <c r="Y18" s="124" t="s">
        <v>9</v>
      </c>
      <c r="Z18" s="124" t="s">
        <v>9</v>
      </c>
      <c r="AA18" s="124" t="s">
        <v>9</v>
      </c>
      <c r="AB18" s="124"/>
    </row>
    <row r="19" spans="1:28" ht="18.75" customHeight="1">
      <c r="A19" s="2">
        <v>11</v>
      </c>
      <c r="B19" s="2" t="s">
        <v>756</v>
      </c>
      <c r="C19" s="2" t="s">
        <v>757</v>
      </c>
      <c r="D19" s="296" t="s">
        <v>437</v>
      </c>
      <c r="E19" s="2" t="s">
        <v>458</v>
      </c>
      <c r="F19" s="296" t="s">
        <v>417</v>
      </c>
      <c r="G19" s="2" t="s">
        <v>471</v>
      </c>
      <c r="H19" s="297">
        <v>2013</v>
      </c>
      <c r="I19" s="297" t="s">
        <v>482</v>
      </c>
      <c r="J19" s="304" t="s">
        <v>499</v>
      </c>
      <c r="K19" s="297">
        <v>3</v>
      </c>
      <c r="L19" s="297">
        <v>15075</v>
      </c>
      <c r="M19" s="2"/>
      <c r="N19" s="2"/>
      <c r="O19" s="305" t="s">
        <v>515</v>
      </c>
      <c r="P19" s="303" t="s">
        <v>508</v>
      </c>
      <c r="Q19" s="194">
        <v>221600</v>
      </c>
      <c r="R19" s="38"/>
      <c r="S19" s="124"/>
      <c r="T19" s="306" t="s">
        <v>538</v>
      </c>
      <c r="U19" s="306" t="s">
        <v>551</v>
      </c>
      <c r="V19" s="306" t="s">
        <v>538</v>
      </c>
      <c r="W19" s="306" t="s">
        <v>551</v>
      </c>
      <c r="X19" s="124" t="s">
        <v>9</v>
      </c>
      <c r="Y19" s="124" t="s">
        <v>9</v>
      </c>
      <c r="Z19" s="283" t="s">
        <v>9</v>
      </c>
      <c r="AA19" s="124"/>
      <c r="AB19" s="124"/>
    </row>
    <row r="20" spans="1:28" ht="18.75" customHeight="1">
      <c r="A20" s="2">
        <v>12</v>
      </c>
      <c r="B20" s="2" t="s">
        <v>758</v>
      </c>
      <c r="C20" s="2" t="s">
        <v>759</v>
      </c>
      <c r="D20" s="296" t="s">
        <v>438</v>
      </c>
      <c r="E20" s="2" t="s">
        <v>459</v>
      </c>
      <c r="F20" s="296" t="s">
        <v>424</v>
      </c>
      <c r="G20" s="2">
        <v>3409</v>
      </c>
      <c r="H20" s="297">
        <v>2016</v>
      </c>
      <c r="I20" s="297" t="s">
        <v>483</v>
      </c>
      <c r="J20" s="304" t="s">
        <v>500</v>
      </c>
      <c r="K20" s="297">
        <v>1</v>
      </c>
      <c r="L20" s="297"/>
      <c r="M20" s="2"/>
      <c r="N20" s="2"/>
      <c r="O20" s="305" t="s">
        <v>516</v>
      </c>
      <c r="P20" s="303"/>
      <c r="Q20" s="194">
        <v>191300</v>
      </c>
      <c r="R20" s="38"/>
      <c r="S20" s="124"/>
      <c r="T20" s="306" t="s">
        <v>539</v>
      </c>
      <c r="U20" s="306" t="s">
        <v>552</v>
      </c>
      <c r="V20" s="306" t="s">
        <v>539</v>
      </c>
      <c r="W20" s="306" t="s">
        <v>552</v>
      </c>
      <c r="X20" s="124" t="s">
        <v>9</v>
      </c>
      <c r="Y20" s="124" t="s">
        <v>9</v>
      </c>
      <c r="Z20" s="124" t="s">
        <v>9</v>
      </c>
      <c r="AA20" s="124"/>
      <c r="AB20" s="124"/>
    </row>
    <row r="21" spans="1:28" ht="18.75" customHeight="1">
      <c r="A21" s="2">
        <v>13</v>
      </c>
      <c r="B21" s="13" t="s">
        <v>761</v>
      </c>
      <c r="C21" s="13" t="s">
        <v>762</v>
      </c>
      <c r="D21" s="296" t="s">
        <v>439</v>
      </c>
      <c r="E21" s="13" t="s">
        <v>460</v>
      </c>
      <c r="F21" s="296" t="s">
        <v>760</v>
      </c>
      <c r="G21" s="2"/>
      <c r="H21" s="297">
        <v>2005</v>
      </c>
      <c r="I21" s="297" t="s">
        <v>425</v>
      </c>
      <c r="J21" s="307" t="s">
        <v>116</v>
      </c>
      <c r="K21" s="297"/>
      <c r="L21" s="297"/>
      <c r="M21" s="2"/>
      <c r="N21" s="2"/>
      <c r="O21" s="308" t="s">
        <v>517</v>
      </c>
      <c r="P21" s="303" t="s">
        <v>508</v>
      </c>
      <c r="Q21" s="38"/>
      <c r="R21" s="38"/>
      <c r="S21" s="124"/>
      <c r="T21" s="306" t="s">
        <v>540</v>
      </c>
      <c r="U21" s="306" t="s">
        <v>553</v>
      </c>
      <c r="V21" s="299"/>
      <c r="W21" s="124"/>
      <c r="X21" s="124" t="s">
        <v>9</v>
      </c>
      <c r="Y21" s="124" t="s">
        <v>9</v>
      </c>
      <c r="Z21" s="124"/>
      <c r="AA21" s="124"/>
      <c r="AB21" s="124"/>
    </row>
    <row r="22" spans="1:28" ht="18.75" customHeight="1">
      <c r="A22" s="2">
        <v>14</v>
      </c>
      <c r="B22" s="2" t="s">
        <v>763</v>
      </c>
      <c r="C22" s="2" t="s">
        <v>764</v>
      </c>
      <c r="D22" s="295" t="s">
        <v>440</v>
      </c>
      <c r="E22" s="2" t="s">
        <v>461</v>
      </c>
      <c r="F22" s="296" t="s">
        <v>417</v>
      </c>
      <c r="G22" s="2">
        <v>2637</v>
      </c>
      <c r="H22" s="297">
        <v>2008</v>
      </c>
      <c r="I22" s="297" t="s">
        <v>484</v>
      </c>
      <c r="J22" s="309" t="s">
        <v>501</v>
      </c>
      <c r="K22" s="297">
        <v>6</v>
      </c>
      <c r="L22" s="297">
        <v>1070</v>
      </c>
      <c r="M22" s="2"/>
      <c r="N22" s="2"/>
      <c r="O22" s="305" t="s">
        <v>518</v>
      </c>
      <c r="P22" s="303" t="s">
        <v>508</v>
      </c>
      <c r="Q22" s="38"/>
      <c r="R22" s="38"/>
      <c r="S22" s="124"/>
      <c r="T22" s="119" t="s">
        <v>541</v>
      </c>
      <c r="U22" s="119" t="s">
        <v>554</v>
      </c>
      <c r="V22" s="299"/>
      <c r="W22" s="124"/>
      <c r="X22" s="124" t="s">
        <v>9</v>
      </c>
      <c r="Y22" s="124" t="s">
        <v>9</v>
      </c>
      <c r="Z22" s="124"/>
      <c r="AA22" s="124" t="s">
        <v>9</v>
      </c>
      <c r="AB22" s="124"/>
    </row>
    <row r="23" spans="1:28" ht="18.75" customHeight="1">
      <c r="A23" s="2">
        <v>15</v>
      </c>
      <c r="B23" s="2" t="s">
        <v>754</v>
      </c>
      <c r="C23" s="2" t="s">
        <v>765</v>
      </c>
      <c r="D23" s="295" t="s">
        <v>441</v>
      </c>
      <c r="E23" s="2" t="s">
        <v>462</v>
      </c>
      <c r="F23" s="296" t="s">
        <v>417</v>
      </c>
      <c r="G23" s="2" t="s">
        <v>472</v>
      </c>
      <c r="H23" s="297">
        <v>2015</v>
      </c>
      <c r="I23" s="297" t="s">
        <v>485</v>
      </c>
      <c r="J23" s="309" t="s">
        <v>502</v>
      </c>
      <c r="K23" s="297">
        <v>7</v>
      </c>
      <c r="L23" s="297">
        <v>1245</v>
      </c>
      <c r="M23" s="2"/>
      <c r="N23" s="2"/>
      <c r="O23" s="305" t="s">
        <v>519</v>
      </c>
      <c r="P23" s="303" t="s">
        <v>508</v>
      </c>
      <c r="Q23" s="194">
        <v>74000</v>
      </c>
      <c r="R23" s="38"/>
      <c r="S23" s="124"/>
      <c r="T23" s="310" t="s">
        <v>502</v>
      </c>
      <c r="U23" s="310" t="s">
        <v>555</v>
      </c>
      <c r="V23" s="310" t="s">
        <v>502</v>
      </c>
      <c r="W23" s="310" t="s">
        <v>555</v>
      </c>
      <c r="X23" s="124" t="s">
        <v>9</v>
      </c>
      <c r="Y23" s="124" t="s">
        <v>9</v>
      </c>
      <c r="Z23" s="124" t="s">
        <v>9</v>
      </c>
      <c r="AA23" s="124" t="s">
        <v>9</v>
      </c>
      <c r="AB23" s="124"/>
    </row>
    <row r="24" spans="1:28" ht="18.75" customHeight="1">
      <c r="A24" s="2">
        <v>16</v>
      </c>
      <c r="B24" s="13" t="s">
        <v>754</v>
      </c>
      <c r="C24" s="13" t="s">
        <v>766</v>
      </c>
      <c r="D24" s="295" t="s">
        <v>442</v>
      </c>
      <c r="E24" s="13" t="s">
        <v>463</v>
      </c>
      <c r="F24" s="296" t="s">
        <v>334</v>
      </c>
      <c r="G24" s="2" t="s">
        <v>473</v>
      </c>
      <c r="H24" s="297">
        <v>2015</v>
      </c>
      <c r="I24" s="297" t="s">
        <v>485</v>
      </c>
      <c r="J24" s="309" t="s">
        <v>502</v>
      </c>
      <c r="K24" s="297">
        <v>4</v>
      </c>
      <c r="L24" s="297"/>
      <c r="M24" s="2"/>
      <c r="N24" s="2"/>
      <c r="O24" s="305" t="s">
        <v>520</v>
      </c>
      <c r="P24" s="303" t="s">
        <v>508</v>
      </c>
      <c r="Q24" s="194">
        <v>26200</v>
      </c>
      <c r="R24" s="38"/>
      <c r="S24" s="124"/>
      <c r="T24" s="310" t="s">
        <v>502</v>
      </c>
      <c r="U24" s="310" t="s">
        <v>555</v>
      </c>
      <c r="V24" s="310" t="s">
        <v>502</v>
      </c>
      <c r="W24" s="310" t="s">
        <v>555</v>
      </c>
      <c r="X24" s="124" t="s">
        <v>9</v>
      </c>
      <c r="Y24" s="124" t="s">
        <v>9</v>
      </c>
      <c r="Z24" s="124" t="s">
        <v>9</v>
      </c>
      <c r="AA24" s="124" t="s">
        <v>9</v>
      </c>
      <c r="AB24" s="124"/>
    </row>
    <row r="25" spans="1:28" ht="18.75" customHeight="1">
      <c r="A25" s="2">
        <v>17</v>
      </c>
      <c r="B25" s="2" t="s">
        <v>767</v>
      </c>
      <c r="C25" s="2" t="s">
        <v>768</v>
      </c>
      <c r="D25" s="295" t="s">
        <v>443</v>
      </c>
      <c r="E25" s="2" t="s">
        <v>464</v>
      </c>
      <c r="F25" s="296" t="s">
        <v>424</v>
      </c>
      <c r="G25" s="2" t="s">
        <v>474</v>
      </c>
      <c r="H25" s="297">
        <v>2014</v>
      </c>
      <c r="I25" s="297" t="s">
        <v>486</v>
      </c>
      <c r="J25" s="311" t="s">
        <v>503</v>
      </c>
      <c r="K25" s="297">
        <v>1</v>
      </c>
      <c r="L25" s="297"/>
      <c r="M25" s="2"/>
      <c r="N25" s="2"/>
      <c r="O25" s="312" t="s">
        <v>521</v>
      </c>
      <c r="P25" s="297"/>
      <c r="Q25" s="194">
        <v>55700</v>
      </c>
      <c r="R25" s="38"/>
      <c r="S25" s="124"/>
      <c r="T25" s="310" t="s">
        <v>542</v>
      </c>
      <c r="U25" s="310" t="s">
        <v>556</v>
      </c>
      <c r="V25" s="310" t="s">
        <v>542</v>
      </c>
      <c r="W25" s="310" t="s">
        <v>556</v>
      </c>
      <c r="X25" s="124" t="s">
        <v>9</v>
      </c>
      <c r="Y25" s="124" t="s">
        <v>9</v>
      </c>
      <c r="Z25" s="124"/>
      <c r="AA25" s="124"/>
      <c r="AB25" s="124"/>
    </row>
    <row r="26" spans="1:28" ht="18.75" customHeight="1">
      <c r="A26" s="2">
        <v>18</v>
      </c>
      <c r="B26" s="2" t="s">
        <v>415</v>
      </c>
      <c r="C26" s="2"/>
      <c r="D26" s="295" t="s">
        <v>444</v>
      </c>
      <c r="E26" s="2" t="s">
        <v>465</v>
      </c>
      <c r="F26" s="296" t="s">
        <v>418</v>
      </c>
      <c r="G26" s="2">
        <v>1758</v>
      </c>
      <c r="H26" s="297">
        <v>2010</v>
      </c>
      <c r="I26" s="297" t="s">
        <v>487</v>
      </c>
      <c r="J26" s="307" t="s">
        <v>504</v>
      </c>
      <c r="K26" s="297">
        <v>1</v>
      </c>
      <c r="L26" s="297"/>
      <c r="M26" s="2"/>
      <c r="N26" s="2"/>
      <c r="O26" s="305" t="s">
        <v>522</v>
      </c>
      <c r="P26" s="303" t="s">
        <v>116</v>
      </c>
      <c r="Q26" s="38"/>
      <c r="R26" s="38"/>
      <c r="S26" s="124"/>
      <c r="T26" s="310" t="s">
        <v>543</v>
      </c>
      <c r="U26" s="310" t="s">
        <v>557</v>
      </c>
      <c r="V26" s="313"/>
      <c r="W26" s="136"/>
      <c r="X26" s="124" t="s">
        <v>9</v>
      </c>
      <c r="Y26" s="124" t="s">
        <v>9</v>
      </c>
      <c r="Z26" s="124"/>
      <c r="AA26" s="124"/>
      <c r="AB26" s="124"/>
    </row>
    <row r="27" spans="1:28" ht="18.75" customHeight="1">
      <c r="A27" s="2">
        <v>19</v>
      </c>
      <c r="B27" s="13" t="s">
        <v>769</v>
      </c>
      <c r="C27" s="13">
        <v>3302</v>
      </c>
      <c r="D27" s="295" t="s">
        <v>445</v>
      </c>
      <c r="E27" s="13" t="s">
        <v>466</v>
      </c>
      <c r="F27" s="296" t="s">
        <v>417</v>
      </c>
      <c r="G27" s="2">
        <v>2417</v>
      </c>
      <c r="H27" s="297">
        <v>2001</v>
      </c>
      <c r="I27" s="297" t="s">
        <v>488</v>
      </c>
      <c r="J27" s="314" t="s">
        <v>505</v>
      </c>
      <c r="K27" s="297">
        <v>9</v>
      </c>
      <c r="L27" s="297">
        <v>1040</v>
      </c>
      <c r="M27" s="2"/>
      <c r="N27" s="2"/>
      <c r="O27" s="305" t="s">
        <v>523</v>
      </c>
      <c r="P27" s="303" t="s">
        <v>508</v>
      </c>
      <c r="Q27" s="38"/>
      <c r="R27" s="38"/>
      <c r="S27" s="124"/>
      <c r="T27" s="315" t="s">
        <v>544</v>
      </c>
      <c r="U27" s="315" t="s">
        <v>558</v>
      </c>
      <c r="V27" s="313"/>
      <c r="W27" s="136"/>
      <c r="X27" s="124" t="s">
        <v>9</v>
      </c>
      <c r="Y27" s="124" t="s">
        <v>9</v>
      </c>
      <c r="Z27" s="124"/>
      <c r="AA27" s="124"/>
      <c r="AB27" s="124"/>
    </row>
    <row r="28" spans="1:28" ht="18.75" customHeight="1">
      <c r="A28" s="2">
        <v>20</v>
      </c>
      <c r="B28" s="2" t="s">
        <v>770</v>
      </c>
      <c r="C28" s="2" t="s">
        <v>771</v>
      </c>
      <c r="D28" s="295" t="s">
        <v>446</v>
      </c>
      <c r="E28" s="2" t="s">
        <v>467</v>
      </c>
      <c r="F28" s="296" t="s">
        <v>417</v>
      </c>
      <c r="G28" s="2">
        <v>2476</v>
      </c>
      <c r="H28" s="297">
        <v>2006</v>
      </c>
      <c r="I28" s="297" t="s">
        <v>489</v>
      </c>
      <c r="J28" s="316" t="s">
        <v>505</v>
      </c>
      <c r="K28" s="297">
        <v>3</v>
      </c>
      <c r="L28" s="297">
        <v>1440</v>
      </c>
      <c r="M28" s="2"/>
      <c r="N28" s="2"/>
      <c r="O28" s="305" t="s">
        <v>524</v>
      </c>
      <c r="P28" s="303" t="s">
        <v>508</v>
      </c>
      <c r="Q28" s="38"/>
      <c r="R28" s="38"/>
      <c r="S28" s="124"/>
      <c r="T28" s="315" t="s">
        <v>545</v>
      </c>
      <c r="U28" s="315" t="s">
        <v>559</v>
      </c>
      <c r="V28" s="313"/>
      <c r="W28" s="136"/>
      <c r="X28" s="124" t="s">
        <v>9</v>
      </c>
      <c r="Y28" s="124" t="s">
        <v>9</v>
      </c>
      <c r="Z28" s="124"/>
      <c r="AA28" s="124"/>
      <c r="AB28" s="124"/>
    </row>
    <row r="29" spans="1:28" ht="18.75" customHeight="1">
      <c r="A29" s="2">
        <v>21</v>
      </c>
      <c r="B29" s="2" t="s">
        <v>416</v>
      </c>
      <c r="C29" s="2"/>
      <c r="D29" s="317" t="s">
        <v>447</v>
      </c>
      <c r="E29" s="2" t="s">
        <v>468</v>
      </c>
      <c r="F29" s="317" t="s">
        <v>426</v>
      </c>
      <c r="G29" s="2"/>
      <c r="H29" s="318">
        <v>2006</v>
      </c>
      <c r="I29" s="318" t="s">
        <v>490</v>
      </c>
      <c r="J29" s="317" t="s">
        <v>495</v>
      </c>
      <c r="K29" s="318"/>
      <c r="L29" s="318">
        <v>1622</v>
      </c>
      <c r="M29" s="2"/>
      <c r="N29" s="2"/>
      <c r="O29" s="319">
        <v>0</v>
      </c>
      <c r="P29" s="318"/>
      <c r="Q29" s="38"/>
      <c r="R29" s="38"/>
      <c r="S29" s="124"/>
      <c r="T29" s="310" t="s">
        <v>546</v>
      </c>
      <c r="U29" s="310" t="s">
        <v>560</v>
      </c>
      <c r="V29" s="313"/>
      <c r="W29" s="136"/>
      <c r="X29" s="124" t="s">
        <v>9</v>
      </c>
      <c r="Y29" s="124"/>
      <c r="Z29" s="124"/>
      <c r="AA29" s="124"/>
      <c r="AB29" s="124"/>
    </row>
    <row r="30" spans="1:28" ht="18.75" customHeight="1">
      <c r="A30" s="2">
        <v>22</v>
      </c>
      <c r="B30" s="13" t="s">
        <v>531</v>
      </c>
      <c r="C30" s="13">
        <v>43255</v>
      </c>
      <c r="D30" s="320" t="s">
        <v>448</v>
      </c>
      <c r="E30" s="13" t="s">
        <v>469</v>
      </c>
      <c r="F30" s="320" t="s">
        <v>417</v>
      </c>
      <c r="G30" s="2">
        <v>6700</v>
      </c>
      <c r="H30" s="321">
        <v>2008</v>
      </c>
      <c r="I30" s="321" t="s">
        <v>491</v>
      </c>
      <c r="J30" s="322" t="s">
        <v>506</v>
      </c>
      <c r="K30" s="321">
        <v>2</v>
      </c>
      <c r="L30" s="321">
        <v>7150</v>
      </c>
      <c r="M30" s="2"/>
      <c r="N30" s="2"/>
      <c r="O30" s="323" t="s">
        <v>525</v>
      </c>
      <c r="P30" s="324" t="s">
        <v>508</v>
      </c>
      <c r="Q30" s="38"/>
      <c r="R30" s="38"/>
      <c r="S30" s="124"/>
      <c r="T30" s="325" t="s">
        <v>547</v>
      </c>
      <c r="U30" s="325" t="s">
        <v>561</v>
      </c>
      <c r="V30" s="326"/>
      <c r="W30" s="136"/>
      <c r="X30" s="124" t="s">
        <v>9</v>
      </c>
      <c r="Y30" s="124" t="s">
        <v>9</v>
      </c>
      <c r="Z30" s="124"/>
      <c r="AA30" s="124"/>
      <c r="AB30" s="124"/>
    </row>
    <row r="31" spans="1:28" ht="18.75" customHeight="1">
      <c r="A31" s="2">
        <v>23</v>
      </c>
      <c r="B31" s="2" t="s">
        <v>752</v>
      </c>
      <c r="C31" s="2" t="s">
        <v>753</v>
      </c>
      <c r="D31" s="320" t="s">
        <v>449</v>
      </c>
      <c r="E31" s="2" t="s">
        <v>470</v>
      </c>
      <c r="F31" s="320" t="s">
        <v>423</v>
      </c>
      <c r="G31" s="2"/>
      <c r="H31" s="321">
        <v>2013</v>
      </c>
      <c r="I31" s="321" t="s">
        <v>492</v>
      </c>
      <c r="J31" s="322" t="s">
        <v>507</v>
      </c>
      <c r="K31" s="321"/>
      <c r="L31" s="321"/>
      <c r="M31" s="2"/>
      <c r="N31" s="2"/>
      <c r="O31" s="323">
        <v>1048</v>
      </c>
      <c r="P31" s="324"/>
      <c r="Q31" s="38"/>
      <c r="R31" s="38"/>
      <c r="S31" s="124"/>
      <c r="T31" s="310" t="s">
        <v>548</v>
      </c>
      <c r="U31" s="310" t="s">
        <v>562</v>
      </c>
      <c r="V31" s="313"/>
      <c r="W31" s="136"/>
      <c r="X31" s="124" t="s">
        <v>9</v>
      </c>
      <c r="Y31" s="124"/>
      <c r="Z31" s="124"/>
      <c r="AA31" s="124"/>
      <c r="AB31" s="124"/>
    </row>
    <row r="32" spans="1:28" ht="18.75" customHeight="1">
      <c r="A32" s="355" t="s">
        <v>865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95"/>
      <c r="N32" s="95"/>
      <c r="O32" s="95"/>
      <c r="P32" s="95"/>
      <c r="Q32" s="95"/>
      <c r="R32" s="95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 ht="18.75" customHeight="1">
      <c r="A33" s="2">
        <v>1</v>
      </c>
      <c r="B33" s="13" t="s">
        <v>708</v>
      </c>
      <c r="C33" s="13" t="s">
        <v>709</v>
      </c>
      <c r="D33" s="13" t="s">
        <v>710</v>
      </c>
      <c r="E33" s="13" t="s">
        <v>711</v>
      </c>
      <c r="F33" s="13" t="s">
        <v>712</v>
      </c>
      <c r="G33" s="2">
        <v>2400</v>
      </c>
      <c r="H33" s="144">
        <v>1996</v>
      </c>
      <c r="I33" s="285">
        <v>35601</v>
      </c>
      <c r="J33" s="286"/>
      <c r="K33" s="94">
        <v>9</v>
      </c>
      <c r="L33" s="2"/>
      <c r="M33" s="2" t="s">
        <v>713</v>
      </c>
      <c r="N33" s="2" t="s">
        <v>271</v>
      </c>
      <c r="O33" s="64" t="s">
        <v>714</v>
      </c>
      <c r="P33" s="64" t="s">
        <v>116</v>
      </c>
      <c r="Q33" s="64"/>
      <c r="R33" s="64"/>
      <c r="S33" s="124"/>
      <c r="T33" s="189" t="s">
        <v>723</v>
      </c>
      <c r="U33" s="189" t="s">
        <v>724</v>
      </c>
      <c r="V33" s="189"/>
      <c r="W33" s="189"/>
      <c r="X33" s="124" t="s">
        <v>9</v>
      </c>
      <c r="Y33" s="124" t="s">
        <v>9</v>
      </c>
      <c r="Z33" s="124"/>
      <c r="AA33" s="124"/>
      <c r="AB33" s="124"/>
    </row>
    <row r="34" spans="1:28" ht="29.25" customHeight="1">
      <c r="A34" s="221">
        <v>2</v>
      </c>
      <c r="B34" s="221" t="s">
        <v>715</v>
      </c>
      <c r="C34" s="221" t="s">
        <v>716</v>
      </c>
      <c r="D34" s="221" t="s">
        <v>717</v>
      </c>
      <c r="E34" s="221" t="s">
        <v>718</v>
      </c>
      <c r="F34" s="221" t="s">
        <v>719</v>
      </c>
      <c r="G34" s="221">
        <v>1360</v>
      </c>
      <c r="H34" s="222">
        <v>2009</v>
      </c>
      <c r="I34" s="287">
        <v>40163</v>
      </c>
      <c r="J34" s="287"/>
      <c r="K34" s="221">
        <v>2</v>
      </c>
      <c r="L34" s="221" t="s">
        <v>720</v>
      </c>
      <c r="M34" s="221"/>
      <c r="N34" s="221" t="s">
        <v>271</v>
      </c>
      <c r="O34" s="224" t="s">
        <v>721</v>
      </c>
      <c r="P34" s="224" t="s">
        <v>508</v>
      </c>
      <c r="Q34" s="223">
        <v>14400</v>
      </c>
      <c r="R34" s="224" t="s">
        <v>722</v>
      </c>
      <c r="S34" s="225"/>
      <c r="T34" s="226" t="s">
        <v>725</v>
      </c>
      <c r="U34" s="226" t="s">
        <v>726</v>
      </c>
      <c r="V34" s="226" t="s">
        <v>725</v>
      </c>
      <c r="W34" s="226" t="s">
        <v>726</v>
      </c>
      <c r="X34" s="225" t="s">
        <v>9</v>
      </c>
      <c r="Y34" s="225" t="s">
        <v>9</v>
      </c>
      <c r="Z34" s="225" t="s">
        <v>9</v>
      </c>
      <c r="AA34" s="225"/>
      <c r="AB34" s="225"/>
    </row>
    <row r="35" spans="1:28" ht="18.75" customHeight="1">
      <c r="A35" s="355" t="s">
        <v>792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12.75">
      <c r="A36" s="59">
        <v>1</v>
      </c>
      <c r="B36" s="59" t="s">
        <v>780</v>
      </c>
      <c r="C36" s="124" t="s">
        <v>781</v>
      </c>
      <c r="D36" s="227" t="s">
        <v>782</v>
      </c>
      <c r="E36" s="59" t="s">
        <v>783</v>
      </c>
      <c r="F36" s="59" t="s">
        <v>784</v>
      </c>
      <c r="G36" s="124">
        <v>2800</v>
      </c>
      <c r="H36" s="124">
        <v>2006</v>
      </c>
      <c r="I36" s="59" t="s">
        <v>785</v>
      </c>
      <c r="J36" s="124" t="s">
        <v>786</v>
      </c>
      <c r="K36" s="59" t="s">
        <v>787</v>
      </c>
      <c r="L36" s="124"/>
      <c r="M36" s="124" t="s">
        <v>788</v>
      </c>
      <c r="N36" s="124" t="s">
        <v>271</v>
      </c>
      <c r="O36" s="124"/>
      <c r="P36" s="124" t="s">
        <v>789</v>
      </c>
      <c r="Q36" s="282">
        <v>70000</v>
      </c>
      <c r="R36" s="124"/>
      <c r="S36" s="124"/>
      <c r="T36" s="124" t="s">
        <v>790</v>
      </c>
      <c r="U36" s="124" t="s">
        <v>791</v>
      </c>
      <c r="V36" s="124" t="s">
        <v>790</v>
      </c>
      <c r="W36" s="124" t="s">
        <v>791</v>
      </c>
      <c r="X36" s="124" t="s">
        <v>9</v>
      </c>
      <c r="Y36" s="124" t="s">
        <v>9</v>
      </c>
      <c r="Z36" s="124" t="s">
        <v>9</v>
      </c>
      <c r="AA36" s="124"/>
      <c r="AB36" s="124"/>
    </row>
  </sheetData>
  <sheetProtection/>
  <mergeCells count="28">
    <mergeCell ref="A35:AB35"/>
    <mergeCell ref="A32:L32"/>
    <mergeCell ref="F3:F5"/>
    <mergeCell ref="A6:L6"/>
    <mergeCell ref="L3:L5"/>
    <mergeCell ref="A8:L8"/>
    <mergeCell ref="C3:C5"/>
    <mergeCell ref="P3:P5"/>
    <mergeCell ref="H3:H5"/>
    <mergeCell ref="D3:D5"/>
    <mergeCell ref="I1:J1"/>
    <mergeCell ref="A2:J2"/>
    <mergeCell ref="G3:G5"/>
    <mergeCell ref="J3:J5"/>
    <mergeCell ref="M3:M5"/>
    <mergeCell ref="N3:N5"/>
    <mergeCell ref="K3:K5"/>
    <mergeCell ref="I3:I5"/>
    <mergeCell ref="A3:A5"/>
    <mergeCell ref="B3:B5"/>
    <mergeCell ref="AB3:AB5"/>
    <mergeCell ref="X3:AA4"/>
    <mergeCell ref="E3:E5"/>
    <mergeCell ref="O3:O5"/>
    <mergeCell ref="Q3:Q5"/>
    <mergeCell ref="R3:S4"/>
    <mergeCell ref="T3:U4"/>
    <mergeCell ref="V3:W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1" manualBreakCount="1">
    <brk id="28" max="2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zoomScalePageLayoutView="0" workbookViewId="0" topLeftCell="A1">
      <selection activeCell="A29" sqref="A29"/>
    </sheetView>
  </sheetViews>
  <sheetFormatPr defaultColWidth="9.140625" defaultRowHeight="12.75"/>
  <cols>
    <col min="1" max="1" width="13.57421875" style="69" customWidth="1"/>
    <col min="2" max="2" width="12.421875" style="69" customWidth="1"/>
    <col min="3" max="3" width="17.140625" style="70" customWidth="1"/>
    <col min="4" max="4" width="55.421875" style="89" customWidth="1"/>
    <col min="5" max="16384" width="9.140625" style="69" customWidth="1"/>
  </cols>
  <sheetData>
    <row r="1" spans="1:4" ht="12.75">
      <c r="A1" s="67" t="s">
        <v>227</v>
      </c>
      <c r="B1" s="68"/>
      <c r="C1" s="91"/>
      <c r="D1" s="98"/>
    </row>
    <row r="3" spans="1:4" ht="12.75">
      <c r="A3" s="394" t="s">
        <v>1</v>
      </c>
      <c r="B3" s="394"/>
      <c r="C3" s="394"/>
      <c r="D3" s="394"/>
    </row>
    <row r="4" spans="1:4" ht="38.25">
      <c r="A4" s="3" t="s">
        <v>2</v>
      </c>
      <c r="B4" s="3" t="s">
        <v>3</v>
      </c>
      <c r="C4" s="79" t="s">
        <v>4</v>
      </c>
      <c r="D4" s="3" t="s">
        <v>5</v>
      </c>
    </row>
    <row r="5" spans="1:4" ht="12.75">
      <c r="A5" s="395" t="s">
        <v>772</v>
      </c>
      <c r="B5" s="395"/>
      <c r="C5" s="395"/>
      <c r="D5" s="395"/>
    </row>
    <row r="6" spans="1:4" ht="15.75">
      <c r="A6" s="90">
        <v>2017</v>
      </c>
      <c r="B6" s="2">
        <v>1</v>
      </c>
      <c r="C6" s="43">
        <v>360</v>
      </c>
      <c r="D6" s="1">
        <v>9</v>
      </c>
    </row>
    <row r="7" spans="1:4" ht="15.75">
      <c r="A7" s="90">
        <v>2017</v>
      </c>
      <c r="B7" s="2">
        <v>2</v>
      </c>
      <c r="C7" s="43">
        <v>3476.47</v>
      </c>
      <c r="D7" s="1" t="s">
        <v>773</v>
      </c>
    </row>
    <row r="8" spans="1:8" s="4" customFormat="1" ht="22.5" customHeight="1">
      <c r="A8" s="90"/>
      <c r="B8" s="2"/>
      <c r="C8" s="43"/>
      <c r="D8" s="37"/>
      <c r="E8" s="17"/>
      <c r="F8" s="17"/>
      <c r="G8" s="17"/>
      <c r="H8" s="17"/>
    </row>
    <row r="9" spans="1:4" ht="12.75">
      <c r="A9" s="395" t="s">
        <v>774</v>
      </c>
      <c r="B9" s="395"/>
      <c r="C9" s="395"/>
      <c r="D9" s="395"/>
    </row>
    <row r="10" spans="1:4" ht="15.75">
      <c r="A10" s="90">
        <v>2016</v>
      </c>
      <c r="B10" s="2">
        <v>2</v>
      </c>
      <c r="C10" s="43">
        <v>1260</v>
      </c>
      <c r="D10" s="1" t="s">
        <v>775</v>
      </c>
    </row>
    <row r="11" spans="1:4" ht="15.75">
      <c r="A11" s="90">
        <v>2016</v>
      </c>
      <c r="B11" s="2">
        <v>1</v>
      </c>
      <c r="C11" s="43">
        <v>817.95</v>
      </c>
      <c r="D11" s="1" t="s">
        <v>776</v>
      </c>
    </row>
    <row r="12" spans="1:8" s="4" customFormat="1" ht="22.5" customHeight="1">
      <c r="A12" s="90"/>
      <c r="B12" s="2"/>
      <c r="C12" s="43"/>
      <c r="D12" s="37"/>
      <c r="E12" s="17"/>
      <c r="F12" s="17"/>
      <c r="G12" s="17"/>
      <c r="H12" s="17"/>
    </row>
  </sheetData>
  <sheetProtection/>
  <mergeCells count="3">
    <mergeCell ref="A3:D3"/>
    <mergeCell ref="A5:D5"/>
    <mergeCell ref="A9:D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2.75"/>
  <cols>
    <col min="1" max="1" width="5.8515625" style="86" customWidth="1"/>
    <col min="2" max="2" width="42.421875" style="0" customWidth="1"/>
    <col min="3" max="4" width="20.140625" style="77" customWidth="1"/>
    <col min="5" max="5" width="21.421875" style="0" customWidth="1"/>
  </cols>
  <sheetData>
    <row r="1" spans="2:4" ht="16.5">
      <c r="B1" s="8" t="s">
        <v>55</v>
      </c>
      <c r="D1" s="78"/>
    </row>
    <row r="2" ht="16.5">
      <c r="B2" s="8"/>
    </row>
    <row r="3" spans="2:4" ht="12.75" customHeight="1">
      <c r="B3" s="396" t="s">
        <v>219</v>
      </c>
      <c r="C3" s="396"/>
      <c r="D3" s="396"/>
    </row>
    <row r="4" spans="1:5" ht="25.5">
      <c r="A4" s="9" t="s">
        <v>30</v>
      </c>
      <c r="B4" s="9" t="s">
        <v>27</v>
      </c>
      <c r="C4" s="79" t="s">
        <v>47</v>
      </c>
      <c r="D4" s="79" t="s">
        <v>26</v>
      </c>
      <c r="E4" s="79" t="s">
        <v>744</v>
      </c>
    </row>
    <row r="5" spans="1:5" ht="26.25" customHeight="1">
      <c r="A5" s="58">
        <v>1</v>
      </c>
      <c r="B5" s="124" t="s">
        <v>220</v>
      </c>
      <c r="C5" s="49">
        <v>1853879.0399999998</v>
      </c>
      <c r="D5" s="49"/>
      <c r="E5" s="57"/>
    </row>
    <row r="6" spans="1:5" s="6" customFormat="1" ht="26.25" customHeight="1">
      <c r="A6" s="16">
        <v>2</v>
      </c>
      <c r="B6" s="1" t="s">
        <v>235</v>
      </c>
      <c r="C6" s="49">
        <v>496238.04</v>
      </c>
      <c r="D6" s="49">
        <v>80424.97</v>
      </c>
      <c r="E6" s="106"/>
    </row>
    <row r="7" spans="1:5" s="6" customFormat="1" ht="26.25" customHeight="1">
      <c r="A7" s="58">
        <v>3</v>
      </c>
      <c r="B7" s="96" t="s">
        <v>328</v>
      </c>
      <c r="C7" s="80">
        <v>2618766.64</v>
      </c>
      <c r="D7" s="49">
        <v>105500</v>
      </c>
      <c r="E7" s="106"/>
    </row>
    <row r="8" spans="1:5" s="6" customFormat="1" ht="26.25" customHeight="1">
      <c r="A8" s="16">
        <v>4</v>
      </c>
      <c r="B8" s="166" t="s">
        <v>750</v>
      </c>
      <c r="C8" s="81">
        <v>97431.09</v>
      </c>
      <c r="D8" s="81"/>
      <c r="E8" s="106"/>
    </row>
    <row r="9" spans="1:5" s="6" customFormat="1" ht="26.25" customHeight="1">
      <c r="A9" s="58">
        <v>5</v>
      </c>
      <c r="B9" s="124" t="s">
        <v>348</v>
      </c>
      <c r="C9" s="49">
        <v>99106.91</v>
      </c>
      <c r="D9" s="337">
        <v>90596.91</v>
      </c>
      <c r="E9" s="245"/>
    </row>
    <row r="10" spans="1:5" s="6" customFormat="1" ht="26.25" customHeight="1">
      <c r="A10" s="16">
        <v>6</v>
      </c>
      <c r="B10" s="124" t="s">
        <v>779</v>
      </c>
      <c r="C10" s="49">
        <v>709158</v>
      </c>
      <c r="D10" s="84">
        <v>25500</v>
      </c>
      <c r="E10" s="106"/>
    </row>
    <row r="11" spans="1:5" s="6" customFormat="1" ht="26.25" customHeight="1">
      <c r="A11" s="58">
        <v>7</v>
      </c>
      <c r="B11" s="1" t="s">
        <v>570</v>
      </c>
      <c r="C11" s="49">
        <v>102769.94</v>
      </c>
      <c r="D11" s="49"/>
      <c r="E11" s="106"/>
    </row>
    <row r="12" spans="1:5" ht="26.25" customHeight="1">
      <c r="A12" s="16">
        <v>8</v>
      </c>
      <c r="B12" s="1" t="s">
        <v>411</v>
      </c>
      <c r="C12" s="49">
        <v>165551.71</v>
      </c>
      <c r="D12" s="49"/>
      <c r="E12" s="57"/>
    </row>
    <row r="13" spans="1:5" s="6" customFormat="1" ht="26.25" customHeight="1">
      <c r="A13" s="58">
        <v>9</v>
      </c>
      <c r="B13" s="96" t="s">
        <v>617</v>
      </c>
      <c r="C13" s="87">
        <v>236017.22999999998</v>
      </c>
      <c r="D13" s="49"/>
      <c r="E13" s="106"/>
    </row>
    <row r="14" spans="1:5" s="6" customFormat="1" ht="26.25" customHeight="1">
      <c r="A14" s="16">
        <v>10</v>
      </c>
      <c r="B14" s="96" t="s">
        <v>619</v>
      </c>
      <c r="C14" s="49">
        <v>812866.12</v>
      </c>
      <c r="D14" s="49"/>
      <c r="E14" s="106"/>
    </row>
    <row r="15" spans="1:5" s="6" customFormat="1" ht="26.25" customHeight="1">
      <c r="A15" s="58">
        <v>11</v>
      </c>
      <c r="B15" s="1" t="s">
        <v>707</v>
      </c>
      <c r="C15" s="49">
        <v>376064.9</v>
      </c>
      <c r="D15" s="49"/>
      <c r="E15" s="106"/>
    </row>
    <row r="16" spans="1:5" s="6" customFormat="1" ht="26.25" customHeight="1">
      <c r="A16" s="16">
        <v>12</v>
      </c>
      <c r="B16" s="1" t="s">
        <v>727</v>
      </c>
      <c r="C16" s="49">
        <v>11273700.809999999</v>
      </c>
      <c r="D16" s="49">
        <v>870535.43</v>
      </c>
      <c r="E16" s="81">
        <v>9856367.37</v>
      </c>
    </row>
    <row r="17" spans="1:5" s="6" customFormat="1" ht="26.25" customHeight="1">
      <c r="A17" s="58">
        <v>13</v>
      </c>
      <c r="B17" s="1" t="s">
        <v>745</v>
      </c>
      <c r="C17" s="49">
        <v>23953</v>
      </c>
      <c r="D17" s="49"/>
      <c r="E17" s="192"/>
    </row>
    <row r="18" spans="1:5" ht="18" customHeight="1">
      <c r="A18" s="85"/>
      <c r="B18" s="18" t="s">
        <v>28</v>
      </c>
      <c r="C18" s="82">
        <f>SUM(C5:C17)</f>
        <v>18865503.43</v>
      </c>
      <c r="D18" s="82">
        <f>SUM(D5:D17)</f>
        <v>1172557.31</v>
      </c>
      <c r="E18" s="193">
        <f>SUM(E5:E17)</f>
        <v>9856367.37</v>
      </c>
    </row>
    <row r="19" spans="2:4" ht="12.75">
      <c r="B19" s="6"/>
      <c r="C19" s="83"/>
      <c r="D19" s="83"/>
    </row>
    <row r="20" spans="2:4" ht="12.75">
      <c r="B20" s="6"/>
      <c r="C20" s="83"/>
      <c r="D20" s="83"/>
    </row>
    <row r="21" spans="2:4" ht="12.75">
      <c r="B21" s="6"/>
      <c r="C21" s="83"/>
      <c r="D21" s="83"/>
    </row>
    <row r="22" spans="2:4" ht="12.75">
      <c r="B22" s="6"/>
      <c r="C22" s="83"/>
      <c r="D22" s="83"/>
    </row>
    <row r="23" spans="2:4" ht="12.75">
      <c r="B23" s="6"/>
      <c r="C23" s="83"/>
      <c r="D23" s="83"/>
    </row>
    <row r="24" spans="2:4" ht="12.75">
      <c r="B24" s="6"/>
      <c r="C24" s="83"/>
      <c r="D24" s="83"/>
    </row>
    <row r="25" spans="2:4" ht="12.75">
      <c r="B25" s="6"/>
      <c r="C25" s="83"/>
      <c r="D25" s="83"/>
    </row>
    <row r="26" spans="2:4" ht="12.75">
      <c r="B26" s="6"/>
      <c r="C26" s="83"/>
      <c r="D26" s="83"/>
    </row>
    <row r="27" spans="2:4" ht="12.75">
      <c r="B27" s="6"/>
      <c r="C27" s="83"/>
      <c r="D27" s="83"/>
    </row>
    <row r="28" spans="2:4" ht="12.75">
      <c r="B28" s="6"/>
      <c r="C28" s="83"/>
      <c r="D28" s="8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1" max="1" width="5.00390625" style="10" customWidth="1"/>
    <col min="2" max="2" width="28.57421875" style="10" customWidth="1"/>
    <col min="3" max="3" width="28.28125" style="10" customWidth="1"/>
    <col min="4" max="4" width="13.421875" style="10" customWidth="1"/>
    <col min="5" max="5" width="16.8515625" style="10" customWidth="1"/>
    <col min="6" max="6" width="19.00390625" style="10" customWidth="1"/>
    <col min="7" max="7" width="19.421875" style="10" customWidth="1"/>
    <col min="8" max="8" width="28.28125" style="10" customWidth="1"/>
    <col min="9" max="16384" width="9.140625" style="10" customWidth="1"/>
  </cols>
  <sheetData>
    <row r="1" spans="2:7" ht="12.75">
      <c r="B1" s="27" t="s">
        <v>869</v>
      </c>
      <c r="G1" s="27"/>
    </row>
    <row r="2" spans="1:8" ht="51">
      <c r="A2" s="116" t="s">
        <v>10</v>
      </c>
      <c r="B2" s="117" t="s">
        <v>49</v>
      </c>
      <c r="C2" s="118" t="s">
        <v>50</v>
      </c>
      <c r="D2" s="118" t="s">
        <v>39</v>
      </c>
      <c r="E2" s="118" t="s">
        <v>51</v>
      </c>
      <c r="F2" s="118" t="s">
        <v>52</v>
      </c>
      <c r="G2" s="118" t="s">
        <v>53</v>
      </c>
      <c r="H2" s="118" t="s">
        <v>54</v>
      </c>
    </row>
    <row r="3" spans="1:8" ht="12.75">
      <c r="A3" s="368" t="s">
        <v>777</v>
      </c>
      <c r="B3" s="369"/>
      <c r="C3" s="369"/>
      <c r="D3" s="122"/>
      <c r="E3" s="122"/>
      <c r="F3" s="122"/>
      <c r="G3" s="122"/>
      <c r="H3" s="122"/>
    </row>
    <row r="4" spans="1:8" ht="63.75" customHeight="1">
      <c r="A4" s="119">
        <v>1</v>
      </c>
      <c r="B4" s="154" t="s">
        <v>389</v>
      </c>
      <c r="C4" s="160">
        <v>15</v>
      </c>
      <c r="D4" s="147">
        <v>2004</v>
      </c>
      <c r="E4" s="120" t="s">
        <v>390</v>
      </c>
      <c r="F4" s="149">
        <v>75030</v>
      </c>
      <c r="G4" s="246" t="s">
        <v>271</v>
      </c>
      <c r="H4" s="397" t="s">
        <v>391</v>
      </c>
    </row>
    <row r="5" spans="1:8" ht="25.5">
      <c r="A5" s="119">
        <v>2</v>
      </c>
      <c r="B5" s="155" t="s">
        <v>392</v>
      </c>
      <c r="C5" s="161">
        <v>174</v>
      </c>
      <c r="D5" s="150">
        <v>2008</v>
      </c>
      <c r="E5" s="151" t="s">
        <v>393</v>
      </c>
      <c r="F5" s="151">
        <v>62098</v>
      </c>
      <c r="G5" s="247" t="s">
        <v>271</v>
      </c>
      <c r="H5" s="398"/>
    </row>
    <row r="6" spans="1:8" ht="12.75">
      <c r="A6" s="119">
        <v>3</v>
      </c>
      <c r="B6" s="156" t="s">
        <v>394</v>
      </c>
      <c r="C6" s="162">
        <v>21</v>
      </c>
      <c r="D6" s="147">
        <v>2012</v>
      </c>
      <c r="E6" s="120" t="s">
        <v>395</v>
      </c>
      <c r="F6" s="149">
        <v>119310</v>
      </c>
      <c r="G6" s="246" t="s">
        <v>271</v>
      </c>
      <c r="H6" s="398"/>
    </row>
    <row r="7" spans="1:8" ht="38.25">
      <c r="A7" s="119">
        <v>4</v>
      </c>
      <c r="B7" s="157" t="s">
        <v>396</v>
      </c>
      <c r="C7" s="163" t="s">
        <v>397</v>
      </c>
      <c r="D7" s="150">
        <v>2013</v>
      </c>
      <c r="E7" s="151" t="s">
        <v>398</v>
      </c>
      <c r="F7" s="151">
        <v>108240</v>
      </c>
      <c r="G7" s="247" t="s">
        <v>271</v>
      </c>
      <c r="H7" s="398"/>
    </row>
    <row r="8" spans="1:8" ht="38.25">
      <c r="A8" s="119">
        <v>5</v>
      </c>
      <c r="B8" s="157" t="s">
        <v>399</v>
      </c>
      <c r="C8" s="164">
        <v>1051413030049</v>
      </c>
      <c r="D8" s="147">
        <v>1998</v>
      </c>
      <c r="E8" s="149" t="s">
        <v>400</v>
      </c>
      <c r="F8" s="149">
        <v>101475</v>
      </c>
      <c r="G8" s="246" t="s">
        <v>271</v>
      </c>
      <c r="H8" s="398"/>
    </row>
    <row r="9" spans="1:8" ht="12.75">
      <c r="A9" s="119">
        <v>6</v>
      </c>
      <c r="B9" s="158" t="s">
        <v>401</v>
      </c>
      <c r="C9" s="148">
        <v>126362</v>
      </c>
      <c r="D9" s="150">
        <v>2013</v>
      </c>
      <c r="E9" s="121" t="s">
        <v>402</v>
      </c>
      <c r="F9" s="151">
        <v>23985</v>
      </c>
      <c r="G9" s="247" t="s">
        <v>271</v>
      </c>
      <c r="H9" s="398"/>
    </row>
    <row r="10" spans="1:8" ht="25.5">
      <c r="A10" s="119">
        <v>7</v>
      </c>
      <c r="B10" s="158" t="s">
        <v>403</v>
      </c>
      <c r="C10" s="148">
        <v>342</v>
      </c>
      <c r="D10" s="147">
        <v>2016</v>
      </c>
      <c r="E10" s="149" t="s">
        <v>404</v>
      </c>
      <c r="F10" s="149">
        <v>17835</v>
      </c>
      <c r="G10" s="246" t="s">
        <v>271</v>
      </c>
      <c r="H10" s="398"/>
    </row>
    <row r="11" spans="1:8" ht="25.5">
      <c r="A11" s="119">
        <v>8</v>
      </c>
      <c r="B11" s="158" t="s">
        <v>405</v>
      </c>
      <c r="C11" s="196">
        <v>8049</v>
      </c>
      <c r="D11" s="150">
        <v>2016</v>
      </c>
      <c r="E11" s="149" t="s">
        <v>404</v>
      </c>
      <c r="F11" s="152">
        <v>79950</v>
      </c>
      <c r="G11" s="247" t="s">
        <v>271</v>
      </c>
      <c r="H11" s="398"/>
    </row>
    <row r="12" spans="1:8" ht="51">
      <c r="A12" s="119">
        <v>9</v>
      </c>
      <c r="B12" s="159" t="s">
        <v>406</v>
      </c>
      <c r="C12" s="162">
        <v>1400</v>
      </c>
      <c r="D12" s="195">
        <v>2015</v>
      </c>
      <c r="E12" s="149" t="s">
        <v>407</v>
      </c>
      <c r="F12" s="153">
        <v>16000</v>
      </c>
      <c r="G12" s="246" t="s">
        <v>271</v>
      </c>
      <c r="H12" s="399"/>
    </row>
    <row r="13" spans="5:6" ht="12.75">
      <c r="E13" s="238" t="s">
        <v>0</v>
      </c>
      <c r="F13" s="239">
        <f>SUM(F4:F12)</f>
        <v>603923</v>
      </c>
    </row>
  </sheetData>
  <sheetProtection/>
  <mergeCells count="2">
    <mergeCell ref="A3:C3"/>
    <mergeCell ref="H4:H1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60" zoomScalePageLayoutView="0" workbookViewId="0" topLeftCell="A5">
      <selection activeCell="B14" sqref="B14"/>
    </sheetView>
  </sheetViews>
  <sheetFormatPr defaultColWidth="9.140625" defaultRowHeight="12.75"/>
  <cols>
    <col min="1" max="1" width="4.140625" style="86" customWidth="1"/>
    <col min="2" max="2" width="53.28125" style="0" customWidth="1"/>
    <col min="3" max="3" width="37.57421875" style="0" customWidth="1"/>
  </cols>
  <sheetData>
    <row r="1" spans="2:3" ht="15" customHeight="1">
      <c r="B1" s="27" t="s">
        <v>56</v>
      </c>
      <c r="C1" s="99"/>
    </row>
    <row r="2" ht="12.75">
      <c r="B2" s="27"/>
    </row>
    <row r="3" spans="1:4" ht="69" customHeight="1">
      <c r="A3" s="400" t="s">
        <v>861</v>
      </c>
      <c r="B3" s="400"/>
      <c r="C3" s="400"/>
      <c r="D3" s="101"/>
    </row>
    <row r="4" spans="1:4" ht="9" customHeight="1">
      <c r="A4" s="100"/>
      <c r="B4" s="100"/>
      <c r="C4" s="100"/>
      <c r="D4" s="101"/>
    </row>
    <row r="6" spans="1:3" ht="30.75" customHeight="1">
      <c r="A6" s="102" t="s">
        <v>30</v>
      </c>
      <c r="B6" s="102" t="s">
        <v>45</v>
      </c>
      <c r="C6" s="103" t="s">
        <v>46</v>
      </c>
    </row>
    <row r="7" spans="1:3" ht="17.25" customHeight="1">
      <c r="A7" s="401" t="s">
        <v>329</v>
      </c>
      <c r="B7" s="402"/>
      <c r="C7" s="403"/>
    </row>
    <row r="8" spans="1:3" ht="18" customHeight="1">
      <c r="A8" s="85">
        <v>1</v>
      </c>
      <c r="B8" s="57" t="s">
        <v>339</v>
      </c>
      <c r="C8" s="85" t="s">
        <v>340</v>
      </c>
    </row>
    <row r="9" spans="1:3" ht="18" customHeight="1">
      <c r="A9" s="85">
        <v>2</v>
      </c>
      <c r="B9" s="57"/>
      <c r="C9" s="85"/>
    </row>
    <row r="10" spans="1:3" ht="18" customHeight="1">
      <c r="A10" s="85">
        <v>3</v>
      </c>
      <c r="B10" s="57"/>
      <c r="C10" s="85"/>
    </row>
    <row r="11" spans="1:3" ht="17.25" customHeight="1">
      <c r="A11" s="401" t="s">
        <v>349</v>
      </c>
      <c r="B11" s="402"/>
      <c r="C11" s="403"/>
    </row>
    <row r="12" spans="1:3" ht="18" customHeight="1">
      <c r="A12" s="85">
        <v>1</v>
      </c>
      <c r="B12" s="39" t="s">
        <v>350</v>
      </c>
      <c r="C12" s="85"/>
    </row>
    <row r="13" spans="1:3" ht="18" customHeight="1">
      <c r="A13" s="85">
        <v>2</v>
      </c>
      <c r="B13" s="39" t="s">
        <v>914</v>
      </c>
      <c r="C13" s="85"/>
    </row>
    <row r="14" spans="1:3" ht="18" customHeight="1">
      <c r="A14" s="85">
        <v>3</v>
      </c>
      <c r="B14" s="57"/>
      <c r="C14" s="85"/>
    </row>
    <row r="15" spans="1:3" ht="17.25" customHeight="1">
      <c r="A15" s="401" t="s">
        <v>410</v>
      </c>
      <c r="B15" s="402"/>
      <c r="C15" s="403"/>
    </row>
    <row r="16" spans="1:3" ht="32.25" customHeight="1">
      <c r="A16" s="85">
        <v>1</v>
      </c>
      <c r="B16" s="165" t="s">
        <v>408</v>
      </c>
      <c r="C16" s="103" t="s">
        <v>409</v>
      </c>
    </row>
    <row r="17" spans="1:3" ht="18" customHeight="1">
      <c r="A17" s="85">
        <v>2</v>
      </c>
      <c r="B17" s="57"/>
      <c r="C17" s="85"/>
    </row>
    <row r="18" spans="1:3" ht="18" customHeight="1">
      <c r="A18" s="85">
        <v>3</v>
      </c>
      <c r="B18" s="57"/>
      <c r="C18" s="85"/>
    </row>
    <row r="19" spans="1:3" ht="17.25" customHeight="1">
      <c r="A19" s="401" t="s">
        <v>591</v>
      </c>
      <c r="B19" s="402"/>
      <c r="C19" s="403"/>
    </row>
    <row r="20" spans="1:3" ht="18" customHeight="1">
      <c r="A20" s="85">
        <v>1</v>
      </c>
      <c r="B20" s="57" t="s">
        <v>590</v>
      </c>
      <c r="C20" s="85" t="s">
        <v>589</v>
      </c>
    </row>
    <row r="21" spans="1:3" ht="18" customHeight="1">
      <c r="A21" s="85">
        <v>2</v>
      </c>
      <c r="B21" s="57"/>
      <c r="C21" s="85"/>
    </row>
    <row r="22" spans="1:3" ht="18" customHeight="1">
      <c r="A22" s="85">
        <v>3</v>
      </c>
      <c r="B22" s="57"/>
      <c r="C22" s="85"/>
    </row>
    <row r="23" spans="1:3" ht="17.25" customHeight="1">
      <c r="A23" s="401" t="s">
        <v>675</v>
      </c>
      <c r="B23" s="402"/>
      <c r="C23" s="403"/>
    </row>
    <row r="24" spans="1:3" ht="18" customHeight="1">
      <c r="A24" s="85">
        <v>1</v>
      </c>
      <c r="B24" s="57" t="s">
        <v>674</v>
      </c>
      <c r="C24" s="85"/>
    </row>
    <row r="25" spans="1:3" ht="18" customHeight="1">
      <c r="A25" s="85">
        <v>2</v>
      </c>
      <c r="B25" s="57"/>
      <c r="C25" s="85"/>
    </row>
    <row r="26" spans="1:3" ht="18" customHeight="1">
      <c r="A26" s="85">
        <v>3</v>
      </c>
      <c r="B26" s="57"/>
      <c r="C26" s="85"/>
    </row>
  </sheetData>
  <sheetProtection/>
  <mergeCells count="6">
    <mergeCell ref="A3:C3"/>
    <mergeCell ref="A7:C7"/>
    <mergeCell ref="A11:C11"/>
    <mergeCell ref="A15:C15"/>
    <mergeCell ref="A19:C19"/>
    <mergeCell ref="A23:C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wkuziara</cp:lastModifiedBy>
  <cp:lastPrinted>2017-10-20T13:01:02Z</cp:lastPrinted>
  <dcterms:created xsi:type="dcterms:W3CDTF">2004-04-21T13:58:08Z</dcterms:created>
  <dcterms:modified xsi:type="dcterms:W3CDTF">2017-10-27T12:20:34Z</dcterms:modified>
  <cp:category/>
  <cp:version/>
  <cp:contentType/>
  <cp:contentStatus/>
</cp:coreProperties>
</file>