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szkody" sheetId="5" r:id="rId5"/>
    <sheet name="maszyny" sheetId="6" r:id="rId6"/>
    <sheet name="pojazdy" sheetId="7" r:id="rId7"/>
    <sheet name="lokalizacje" sheetId="8" r:id="rId8"/>
  </sheets>
  <definedNames>
    <definedName name="_xlnm.Print_Area" localSheetId="1">'budynki'!$A$1:$Z$63</definedName>
    <definedName name="_xlnm.Print_Area" localSheetId="2">'elektronika '!$A$1:$D$396</definedName>
    <definedName name="_xlnm.Print_Area" localSheetId="0">'informacje ogólne'!$A$1:$K$17</definedName>
    <definedName name="_xlnm.Print_Area" localSheetId="7">'lokalizacje'!$A$1:$C$30</definedName>
    <definedName name="_xlnm.Print_Area" localSheetId="6">'pojazdy'!$A$1:$Y$44</definedName>
  </definedNames>
  <calcPr fullCalcOnLoad="1"/>
</workbook>
</file>

<file path=xl/sharedStrings.xml><?xml version="1.0" encoding="utf-8"?>
<sst xmlns="http://schemas.openxmlformats.org/spreadsheetml/2006/main" count="1797" uniqueCount="986">
  <si>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</si>
  <si>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</si>
  <si>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</si>
  <si>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</si>
  <si>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</si>
  <si>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</si>
  <si>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</si>
  <si>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</si>
  <si>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</si>
  <si>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</si>
  <si>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</si>
  <si>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</si>
  <si>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</si>
  <si>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</si>
  <si>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</si>
  <si>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</si>
  <si>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</si>
  <si>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</si>
  <si>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</si>
  <si>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</si>
  <si>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</si>
  <si>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</si>
  <si>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</si>
  <si>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</si>
  <si>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</si>
  <si>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</si>
  <si>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</si>
  <si>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</si>
  <si>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Producent</t>
  </si>
  <si>
    <t>Suma ubezpieczenia</t>
  </si>
  <si>
    <t>Czy maszyna (urządzenie) jest eksploatowana pod ziemią? (TAK/NIE)</t>
  </si>
  <si>
    <t>Miejsce ubezpieczenia (adres)</t>
  </si>
  <si>
    <t>Tabela nr 6</t>
  </si>
  <si>
    <t>Tabela nr 8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</si>
  <si>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</si>
  <si>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</si>
  <si>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</si>
  <si>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</si>
  <si>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</si>
  <si>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</si>
  <si>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</si>
  <si>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</si>
  <si>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</si>
  <si>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</si>
  <si>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</si>
  <si>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</si>
  <si>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</si>
  <si>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</si>
  <si>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</si>
  <si>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</si>
  <si>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</si>
  <si>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</si>
  <si>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</si>
  <si>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</si>
  <si>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</si>
  <si>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</si>
  <si>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</si>
  <si>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529-179-88-95</t>
  </si>
  <si>
    <t>013269108</t>
  </si>
  <si>
    <t>8411Z</t>
  </si>
  <si>
    <t>administracja samorządowa</t>
  </si>
  <si>
    <t>133</t>
  </si>
  <si>
    <t>nie</t>
  </si>
  <si>
    <t>czy budynek jest przeznaczony do rozbiórki? (TAK/NIE)</t>
  </si>
  <si>
    <t>odległość od najbliższej rzeki lub innego zbiornika wodnego (proszę podać od czego)</t>
  </si>
  <si>
    <t>administracyjny</t>
  </si>
  <si>
    <t xml:space="preserve">siedziba </t>
  </si>
  <si>
    <t>tak</t>
  </si>
  <si>
    <t>system alarmowy z powiadomieniem straży przez ochronę, gaśnice (ABC 6kg - 7 szt.; BC 5kg -1 szt. Koc gaśniczy), hydrant wewnętrzny (0 szt.); kraty na parterze.</t>
  </si>
  <si>
    <t>Grodzisk Mazowiecki, ul. Kościuszki 30</t>
  </si>
  <si>
    <t>cegła</t>
  </si>
  <si>
    <t>drewno</t>
  </si>
  <si>
    <t>dźwigary drewniane/ papa</t>
  </si>
  <si>
    <t>255m, rz. Rokicianka</t>
  </si>
  <si>
    <t xml:space="preserve">dobry </t>
  </si>
  <si>
    <t>dobry</t>
  </si>
  <si>
    <t>częściowo</t>
  </si>
  <si>
    <t>system alarmowy z powiadomieniem straży przez ochronę, gaśnice (ABC 6 kg. - 5 szt.), hydrant wewnętrzny (0 szt.); kraty na parterze.</t>
  </si>
  <si>
    <t>Grodzisk Mazowiecki, ul. Kościuszki 32</t>
  </si>
  <si>
    <t>260m, rz. Rokicianka</t>
  </si>
  <si>
    <t>dostateczny</t>
  </si>
  <si>
    <t>brak</t>
  </si>
  <si>
    <t>średni</t>
  </si>
  <si>
    <t>2 + poddasze</t>
  </si>
  <si>
    <t>administracyjno oświatowy</t>
  </si>
  <si>
    <t xml:space="preserve"> 1966 r., (w 2010 dobudowa 122,66 m2 p.u.)</t>
  </si>
  <si>
    <t>Grodzisk Mazow., ul. Żyrardowska 48 bud.A</t>
  </si>
  <si>
    <t>szkieletowa żelbetowa, pustak i cegła</t>
  </si>
  <si>
    <t>żelbet</t>
  </si>
  <si>
    <t>żelbeton/ papa termozgrzewalna</t>
  </si>
  <si>
    <t>135m, rz. Mrowna</t>
  </si>
  <si>
    <t>Grodzisk Mazowiecki, ul. Daleka 11A</t>
  </si>
  <si>
    <t>beton/żelbet</t>
  </si>
  <si>
    <t>beton/papa termozgrzewalna</t>
  </si>
  <si>
    <t>235 m, rz. Mrowna</t>
  </si>
  <si>
    <t>lokal mieszkalny</t>
  </si>
  <si>
    <t>mieszkanie chroniene</t>
  </si>
  <si>
    <t>brak w lokalu</t>
  </si>
  <si>
    <t>Grodzisk Mazowiecki, ul. Daleka 11 C m. 17</t>
  </si>
  <si>
    <t>płyta</t>
  </si>
  <si>
    <t>210m, rz. Mrowna</t>
  </si>
  <si>
    <t>nie dotyczy</t>
  </si>
  <si>
    <r>
      <t xml:space="preserve">tak </t>
    </r>
    <r>
      <rPr>
        <sz val="8"/>
        <rFont val="Arial"/>
        <family val="2"/>
      </rPr>
      <t>(dot. budynku w którym znajduje się lokal)</t>
    </r>
  </si>
  <si>
    <t>przychodnia zdrowia</t>
  </si>
  <si>
    <t>usługi medyczne i apteka (oddany w najem)</t>
  </si>
  <si>
    <t>gaśnice proszkowe ABC 6kg. - 7 szt.; BC 5kg -1 szt. , hydranty wewnetrzne - 2 szt.  Kraty w piwnicy.</t>
  </si>
  <si>
    <t>Milanówek, ul. Piasta 30</t>
  </si>
  <si>
    <t>płyty stropowe kanałowe</t>
  </si>
  <si>
    <t>1060m, rz. Rokicianka; 900m, basen odkryty</t>
  </si>
  <si>
    <t>2005 r. - zainstalowano windę dla osób niepełnosprawnych; 2016 r. wymiana kotłowni na gazową</t>
  </si>
  <si>
    <t>do remontu</t>
  </si>
  <si>
    <t>Zestaw kompurtyerowy x 6 (właściciel PWPW)</t>
  </si>
  <si>
    <t>Skaner x2  (właściciel PWPW)</t>
  </si>
  <si>
    <t>Terminal i Pin-Pad (właściciel PWPW)</t>
  </si>
  <si>
    <t>Zestaw komputerowy x5 (właściciel PWPW)</t>
  </si>
  <si>
    <t xml:space="preserve">zestaw komputerowy </t>
  </si>
  <si>
    <t>komputer x2</t>
  </si>
  <si>
    <t xml:space="preserve">urządzenie wielofunkcyjne Konica Minolta </t>
  </si>
  <si>
    <t>projektor Benq W1080ST</t>
  </si>
  <si>
    <t>komputer HP EliteOne 800 x 6</t>
  </si>
  <si>
    <t>skaner HP x2</t>
  </si>
  <si>
    <t>skaner Fujitsu</t>
  </si>
  <si>
    <t>monitory IIYAMA 21,5 LED x 6</t>
  </si>
  <si>
    <t>ploter HP DJ Z5400PS</t>
  </si>
  <si>
    <t xml:space="preserve">czytnik kodów </t>
  </si>
  <si>
    <t>komputer Dell Vostro x3</t>
  </si>
  <si>
    <t>monitor Dell x3</t>
  </si>
  <si>
    <t>komputer HP ProDesk 400 x5</t>
  </si>
  <si>
    <t>monitor IIYAMA 21,5" x5</t>
  </si>
  <si>
    <t>komputery HP ProDesk 400G3 x 3</t>
  </si>
  <si>
    <r>
      <t xml:space="preserve">Tabela nr 3 - Wykaz sprzętu elektronicznego w </t>
    </r>
    <r>
      <rPr>
        <b/>
        <sz val="10"/>
        <color indexed="10"/>
        <rFont val="Arial"/>
        <family val="2"/>
      </rPr>
      <t>Powiecie Grodziskim</t>
    </r>
  </si>
  <si>
    <t>informacja o Urządzeniach i wyposażeniu</t>
  </si>
  <si>
    <t>Starostwo Powiatu Grodziskiego</t>
  </si>
  <si>
    <t>1. Starostwo Powiatu Grodziskiego</t>
  </si>
  <si>
    <t>Starostwo Powiatu Grodziskiego, 05-825 Grodzisk Mazowiecki ul. T. Kościuszki 30</t>
  </si>
  <si>
    <t xml:space="preserve">HP NOTEBOOK 720 i3-4030U/4GB/500GB/12,5" </t>
  </si>
  <si>
    <t xml:space="preserve">HP NOTEBOOK 250 i3-5200U/4GB/1TB/15,6" </t>
  </si>
  <si>
    <t xml:space="preserve">Zespół Szkół nr 1 w Grodzisku Mazowieckim, 05-825 Grodzisk Mazowiecki ul. Żwirki i Wigury 4 </t>
  </si>
  <si>
    <t>529-11-87-401</t>
  </si>
  <si>
    <t>000799291</t>
  </si>
  <si>
    <t>8021C, 8022D</t>
  </si>
  <si>
    <t xml:space="preserve">Działalność Edukacyjna </t>
  </si>
  <si>
    <t>69</t>
  </si>
  <si>
    <t>2. Zespół Szkół nr 1 w Grodzisku Mazowieckim</t>
  </si>
  <si>
    <t xml:space="preserve">Zespół Szkół nr 1 w Grodzisku Mazowieckim </t>
  </si>
  <si>
    <t xml:space="preserve">TAK </t>
  </si>
  <si>
    <t xml:space="preserve">NIE </t>
  </si>
  <si>
    <t xml:space="preserve">cegła pełna </t>
  </si>
  <si>
    <t xml:space="preserve">żelbetowe </t>
  </si>
  <si>
    <t>600m</t>
  </si>
  <si>
    <t xml:space="preserve">b.dobry </t>
  </si>
  <si>
    <t>4.008,70</t>
  </si>
  <si>
    <t xml:space="preserve">Tak, częściowo </t>
  </si>
  <si>
    <t>Stara część                                    1920r.Rozbudowa                        1937r.Nowa część                                    1993r.</t>
  </si>
  <si>
    <t xml:space="preserve">2. Zespół Szkół nr 1 w Grodzisku Mazowieckim </t>
  </si>
  <si>
    <t xml:space="preserve">Kserokopiarka Konica Minolta </t>
  </si>
  <si>
    <t>Urządzenie wielofunkcyjne</t>
  </si>
  <si>
    <t xml:space="preserve">Komputer Stacjonarny </t>
  </si>
  <si>
    <t>Laptop V2521</t>
  </si>
  <si>
    <t>Gaśnice proszkowe GP-2 - 2szt.;Gaśnice proszkowe GP-4 - 4szt.;Gaśnice proszkowe GP-6 - 12szt.; Gaśnica płynowa gastronomiczna GWG2 - 1szt.;Urządzenie gaśnicze UGS-2 - 2szt.;Hydranty H-25 - 4szt.;Monitoring ;Kamery wewnętrzne - 10szt.; Kamery zewnętrzne - 6szt.; Czujniki alarmowe - 14szt.; Kraty - kotłowia - 3szt.; Kraty - piwnica - 7szt.; Kraty - sala gimnastyczna - 6szt.; Kraty - półpiętro - 1 szt.; Dozór Agencji Ochrony "JUWENTUS" całodobowy</t>
  </si>
  <si>
    <t>529-10-04-352</t>
  </si>
  <si>
    <t>000796306</t>
  </si>
  <si>
    <t>8560Z</t>
  </si>
  <si>
    <t>Oświatowa</t>
  </si>
  <si>
    <t>Zespołu Szkół Technicznych i Licealnych Nr 2 w Grodzisku Mazowieckim, 05-825 Grodzisk Mazowiecki, ul. Kilińskiego 8c</t>
  </si>
  <si>
    <t>3. Zespołu Szkół Technicznych i Licealnych Nr 2 w Grodzisku Mazowieckim</t>
  </si>
  <si>
    <t>BUDYNEK SZKOLNY</t>
  </si>
  <si>
    <t>OŚWIATOWY</t>
  </si>
  <si>
    <t>TAK</t>
  </si>
  <si>
    <t>NIE</t>
  </si>
  <si>
    <t>ALARM, GAŚNICE, HYDRANTY</t>
  </si>
  <si>
    <t xml:space="preserve"> Grodzisk Mazowiecki, ul. Kilińskiego 8c</t>
  </si>
  <si>
    <t>CEGŁA</t>
  </si>
  <si>
    <t>Żelbet</t>
  </si>
  <si>
    <t>DŻWIGARY SRALOWE, BETON,PAPA</t>
  </si>
  <si>
    <t>ok. 300m stawy i rzeczka</t>
  </si>
  <si>
    <t xml:space="preserve">AULA Z ŁAWKAMI </t>
  </si>
  <si>
    <t>GAŚNICE, ALARM</t>
  </si>
  <si>
    <t>Grodzisjk Mazowiecki ,ul. Kilińskiego 8c</t>
  </si>
  <si>
    <t>DŹWIGARY STALOWE, BETON&lt; PAPA</t>
  </si>
  <si>
    <t>OK. 300m stawy i rzeczka</t>
  </si>
  <si>
    <t>BUDYNEK ADMINISTRACJI</t>
  </si>
  <si>
    <t>OŚWIATOWO_ BIUROWY</t>
  </si>
  <si>
    <t>GAŚNICE ,HYDRANTY, ALARM</t>
  </si>
  <si>
    <t>Grodzisk Mazowiecki, ul.Kilińskiego 8c</t>
  </si>
  <si>
    <t>BUDYNEK GOSPODARCZY</t>
  </si>
  <si>
    <t>bardzo dobry</t>
  </si>
  <si>
    <t>BOISKO SPORTOWE WIELOFUNKCYJNE</t>
  </si>
  <si>
    <t>BIEŻNIA DO SKOKU W DAL</t>
  </si>
  <si>
    <t>DROGI I OGRODZENIA</t>
  </si>
  <si>
    <t>LINIE N/W I W/N</t>
  </si>
  <si>
    <t>NAKŁADY NA DROGĘ WEWNĘTRZNĄ- KOSTKA BRUKOWA</t>
  </si>
  <si>
    <t>GRODZISK Mazowiecki, ul. Żyrardowska 48</t>
  </si>
  <si>
    <t>beton</t>
  </si>
  <si>
    <t>DŹWIGARY DREWNIANE, PAPA</t>
  </si>
  <si>
    <t>OK. 150m rzeczka</t>
  </si>
  <si>
    <t>WIATA STALI</t>
  </si>
  <si>
    <t>GOSPODARCZY</t>
  </si>
  <si>
    <t>GRODZISK MAZOWIECKI, UL.ŻYRARDOWSKA48</t>
  </si>
  <si>
    <t>blacha stalowa</t>
  </si>
  <si>
    <t>ok..150m rzeczka</t>
  </si>
  <si>
    <t>montażownica osobowa kół</t>
  </si>
  <si>
    <t>projektor optoma</t>
  </si>
  <si>
    <t>laptop E15I5-720</t>
  </si>
  <si>
    <t>tester usterek</t>
  </si>
  <si>
    <t>prostownik PMS 20M-2</t>
  </si>
  <si>
    <t>laptop HP-17</t>
  </si>
  <si>
    <t>Zespołu Szkół Technicznych i Licealnych Nr 2 w Grodzisku Mazowieckim</t>
  </si>
  <si>
    <t>1. Zespołu Szkół Technicznych i Licealnych Nr 2 w Grodzisku Mazowieckim</t>
  </si>
  <si>
    <t>Grodzisk Maz, ul. Żyrardowska48 Stacja Kontroli Pojazdów</t>
  </si>
  <si>
    <t>alarm, gaśnice</t>
  </si>
  <si>
    <t>Komputer Lenovo</t>
  </si>
  <si>
    <t>Skaner fotograficzny Epson Perfection V750</t>
  </si>
  <si>
    <t>Laptop Asus</t>
  </si>
  <si>
    <t>system alarmowy SOLID, czujki bez kamer</t>
  </si>
  <si>
    <t>Zespół Szkół nr 2 im. Gen. J. Bema</t>
  </si>
  <si>
    <t>2. Publiczne Ognisko Plastyczne</t>
  </si>
  <si>
    <t>Plac Króla Zygmunta Starego 9, 05-825 Grodzisk Mazowiecki</t>
  </si>
  <si>
    <t>Publiczne Ognisko Plastyczne im. Jana Skotnickiego, Plac Króla Zygmunta Starego 9, 05-825 Grodzisk Mazowiecki</t>
  </si>
  <si>
    <t>1. Publiczne Ognisko Plastyczne im. Jana Skotnickiego</t>
  </si>
  <si>
    <t>6. Publiczne Ognisko Plastyczne im. Jana Skotnickiego</t>
  </si>
  <si>
    <t>529-15-40-174</t>
  </si>
  <si>
    <t>11502523</t>
  </si>
  <si>
    <t xml:space="preserve">85.52.Z - 
93.29.Z - </t>
  </si>
  <si>
    <t>Pozaszkolne formy edukacji artystycznej; Pozostała działalność rozrywkowa i rekreacyjna</t>
  </si>
  <si>
    <t>Budynek biurowo-socjalny(budowla kontenerowa)</t>
  </si>
  <si>
    <t>biuro,stołówka, szatnia</t>
  </si>
  <si>
    <t>2007 Przeprowadzono modernizację w 2016 roku.</t>
  </si>
  <si>
    <t>Dozorowany przez firmę ochroniarską ,ogrodzony, oświetlony,gaśnice proszkowe szt.2,2 koce,2 czujki alarmowe.</t>
  </si>
  <si>
    <t>Kozerki ul.Marsa 12 05-825 Grodzisk Mazowiecki</t>
  </si>
  <si>
    <t>Panele stalowe,ocieplony,otynkowany.</t>
  </si>
  <si>
    <t>drewno-sufit podwieszany z płyt gipsowych.</t>
  </si>
  <si>
    <t>drewno-pokrycie blachą ocieplony wełną.</t>
  </si>
  <si>
    <t>bardzo dobra</t>
  </si>
  <si>
    <t>288 m2</t>
  </si>
  <si>
    <t>Garaż blaszany-ocieplony</t>
  </si>
  <si>
    <t>garaż do przechowywania drobych maszyn , piaskarek</t>
  </si>
  <si>
    <t>Dozorowany przez firmę ochroniarską ,ogrodzony, oświetlony,gaśnice proszkowe szt.1.</t>
  </si>
  <si>
    <t>blacha</t>
  </si>
  <si>
    <t>nie występuje</t>
  </si>
  <si>
    <t>74m2</t>
  </si>
  <si>
    <t xml:space="preserve">6. Powiatowy Zarząd Dróg w Grodzisku Mazowieckim </t>
  </si>
  <si>
    <t xml:space="preserve">Powiatowy Zarząd Dróg w Grodzisku Mazowieckim, ul.Traugutta 41 05-825 Grodzisk Mazowiecki </t>
  </si>
  <si>
    <t>529-15-77-473</t>
  </si>
  <si>
    <t>014976316</t>
  </si>
  <si>
    <t>4211Z</t>
  </si>
  <si>
    <t>Roboty związane z utrzymaniem i budową dróg powiatu godziskiego</t>
  </si>
  <si>
    <t>7. Powiatowy Zarząd Dróg w Grodzisku Mazowieckim</t>
  </si>
  <si>
    <t>Urządzenie do pomiaru natężenia ruchu drogowego VIACOuNT II</t>
  </si>
  <si>
    <t>Komputer OT/11</t>
  </si>
  <si>
    <t>Komputer OT/12</t>
  </si>
  <si>
    <t>Komputer OT/24</t>
  </si>
  <si>
    <t>Monitor OT/13</t>
  </si>
  <si>
    <t>Monitor OT/27</t>
  </si>
  <si>
    <t>Drukarka OT/25</t>
  </si>
  <si>
    <t>Drukarka OT/26</t>
  </si>
  <si>
    <t>Recykler-Skrapiarka</t>
  </si>
  <si>
    <t>Budromet SP.zo.o.</t>
  </si>
  <si>
    <t>Maszyny pracują na drogach powiatu grodziskiego a garażowane są w miejscowości Kozerki ul. Marsa 12                05-825 Grodzisk Mazowiecki</t>
  </si>
  <si>
    <t>Recykler-U PZA 1000 MADRO</t>
  </si>
  <si>
    <t xml:space="preserve">P.W. SAR- POL SP.z.o.o. Poznań </t>
  </si>
  <si>
    <t>Recykler UPZA-5000</t>
  </si>
  <si>
    <t>MADRO Wrocław.</t>
  </si>
  <si>
    <t>Zamiatarka TWIST Standard Trakto-nr 600000</t>
  </si>
  <si>
    <t>SU9TWSPLSEDD1246</t>
  </si>
  <si>
    <t>BRODD POLONIA Sp.Zo.o. Sosnowiec</t>
  </si>
  <si>
    <t>Remonter drogowy- Patchmatic STP 1008 s/n 4166 Typ MATZ 2M</t>
  </si>
  <si>
    <t>Strassmayr Sp.z o.o..-dostawca</t>
  </si>
  <si>
    <t>Kosiarka Universal 180 typ D</t>
  </si>
  <si>
    <t>Ozamet Sp.z.o.o.</t>
  </si>
  <si>
    <t>Frezarka pni F p40</t>
  </si>
  <si>
    <t>ROLAR-Arkadiusz Gierach-dostawca</t>
  </si>
  <si>
    <t>Kosiarka KRP 600</t>
  </si>
  <si>
    <t xml:space="preserve">Kosiarka FOX C ROSS </t>
  </si>
  <si>
    <t>Przedsiębiorstwo,,Rolmech" sp.z o.o.-dostawca</t>
  </si>
  <si>
    <t>Grodzisk Mazowiecki ul.Traugutta 41 05-825 Grodzisk Mazowiecki</t>
  </si>
  <si>
    <t>Kraty w oknach,szafy pancerne gaśnice proszkowe szt.1.dozór agencji ochrony</t>
  </si>
  <si>
    <t>3. Powiatowy Zarząd Dróg w Grodzisku Mazowieckim</t>
  </si>
  <si>
    <t>Powiatowy Zarząd Dróg w Grodzisku Mazowieckim</t>
  </si>
  <si>
    <t>Laptop ASUS 15,6' R510LN</t>
  </si>
  <si>
    <t>Laptop ASUS 15,6' R510CC</t>
  </si>
  <si>
    <t xml:space="preserve">Laptop Lenovo 17,3' </t>
  </si>
  <si>
    <t>Interaktywna lampa</t>
  </si>
  <si>
    <t>Komputer Desktop Picasso i 3-4160/8GB/1000</t>
  </si>
  <si>
    <t>Komputer HP 280G1MT</t>
  </si>
  <si>
    <t>Drukarka HP LJ Pro 500 ( M521dn)</t>
  </si>
  <si>
    <t xml:space="preserve">Poradnia Psychologiczno-Pedagogiczna w Grodzisku Mazowieckim </t>
  </si>
  <si>
    <t xml:space="preserve">8. Poradnia Psychologiczno-Pedagogiczna w Grodzisku Mazowieckim </t>
  </si>
  <si>
    <t xml:space="preserve">7. Poradnia Psychologiczno-Pedagogiczna w Grodzisku Mazowieckim </t>
  </si>
  <si>
    <t>działalność usługowa</t>
  </si>
  <si>
    <t>lata piędziesiąte</t>
  </si>
  <si>
    <r>
      <t>gaśnica proszkowa 5,gaśnica śniegowa 1,koc gaśniczy 1, hydrant wew.p-p 3,czujniki dymu 18,</t>
    </r>
    <r>
      <rPr>
        <i/>
        <sz val="10"/>
        <color indexed="10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czujki ruchu 19</t>
    </r>
    <r>
      <rPr>
        <i/>
        <sz val="10"/>
        <color indexed="10"/>
        <rFont val="Arial"/>
        <family val="2"/>
      </rPr>
      <t>,</t>
    </r>
    <r>
      <rPr>
        <i/>
        <sz val="10"/>
        <rFont val="Arial"/>
        <family val="2"/>
      </rPr>
      <t>firma Solid Security,alarm</t>
    </r>
  </si>
  <si>
    <t>ul. Bałtycka 30, 05-825 Grodzisk Mazowiecki</t>
  </si>
  <si>
    <t>mury zewnętrzne z cegły ceramicznej,ścianki działowe murowane z cegły ceramicznej pełnej i dziurawki</t>
  </si>
  <si>
    <t>kleina</t>
  </si>
  <si>
    <t>konstrukcja drewniana kryty blachą ocynkowaną</t>
  </si>
  <si>
    <t>mała rzeczka ok.50 m</t>
  </si>
  <si>
    <t>pełny remont przebudowa i rozbudowa budynku w 2011r.</t>
  </si>
  <si>
    <t>529-17-99-185</t>
  </si>
  <si>
    <t>017239950</t>
  </si>
  <si>
    <t xml:space="preserve">Poradnia Psychologiczno-Pedagogiczna w Grodzisku Mazowieckim, 05-825 Grodzisk Mazowiecki ul. Bałtycka 30 </t>
  </si>
  <si>
    <t>529-15-68-528</t>
  </si>
  <si>
    <t>013304885</t>
  </si>
  <si>
    <t>8899Z</t>
  </si>
  <si>
    <t>Pomoc społeczna</t>
  </si>
  <si>
    <t>monitoring</t>
  </si>
  <si>
    <t>Grodzisk Mazowiecki ul. Daleka 11</t>
  </si>
  <si>
    <t>4. Powiatowe Centrum Pomocy Rodzinie</t>
  </si>
  <si>
    <t>Laptop Toshiba Satellite PRO C50-A-1C9</t>
  </si>
  <si>
    <t>Laptop Toshiba Satellite PRO C50-A-1C10</t>
  </si>
  <si>
    <t>Laptop Toshiba Satellite PRO C50-A-1C11</t>
  </si>
  <si>
    <t>Projektor BENQ MW526 DLP</t>
  </si>
  <si>
    <t>Notebook HP 250i55200U/4GB/1TB/15,6'</t>
  </si>
  <si>
    <t>9.  Powiatowe Centrum Pomocy Rodzinie</t>
  </si>
  <si>
    <t>9. Powiatowe Centrum Pomocy Rodzinie</t>
  </si>
  <si>
    <t>Drukarka LaserJet 1102 dn</t>
  </si>
  <si>
    <t>Drukarka LaserJet M401 dne CF399A</t>
  </si>
  <si>
    <t>Urządzenie Brother DCP-7065 DN</t>
  </si>
  <si>
    <t>Jednostka komputerowa HP490062 MT</t>
  </si>
  <si>
    <t>Monitor 19M35A-B/18,5' LED</t>
  </si>
  <si>
    <t>Streamer do backup HP Ultimatum 1760 Sas HUJ4120303</t>
  </si>
  <si>
    <t>Jednostka komputerowa HP PC750 G1MT A10-6800/ŚGB/500GB</t>
  </si>
  <si>
    <t>Drukarka RICOH SP3600DN</t>
  </si>
  <si>
    <t>Monitor 17' LED</t>
  </si>
  <si>
    <t>Drukarka LJ PRO M125NW</t>
  </si>
  <si>
    <t>Urządzenie wielofunkcyjne LJ</t>
  </si>
  <si>
    <t xml:space="preserve">Kserokopiarka Ricoh </t>
  </si>
  <si>
    <t xml:space="preserve">Laminator </t>
  </si>
  <si>
    <t xml:space="preserve"> Powiatowe Centrum Pomocy Rodzinie</t>
  </si>
  <si>
    <t>Powiatowe Centrum Pomocy Rodzinie, 05-825 Grodzisk Maz, ul. Daleka 11</t>
  </si>
  <si>
    <t>Powiatowy Urząd Pracy w Grodzisku Mazowieckim</t>
  </si>
  <si>
    <t>Powiatowy Urząd Pracy w Grodzisku Mazowieckim, ul.Daleka11A 05-825 Grodzisk Mazowiecki</t>
  </si>
  <si>
    <t>016185889</t>
  </si>
  <si>
    <t>8413Z</t>
  </si>
  <si>
    <t>Kierowanie w zakresie efektywności gospodarowania</t>
  </si>
  <si>
    <t>31</t>
  </si>
  <si>
    <t>Samsung GalaxyS7562</t>
  </si>
  <si>
    <t>Laptop</t>
  </si>
  <si>
    <t>Skaner kodów kreskowych Bluetooth</t>
  </si>
  <si>
    <t>Nokia 515</t>
  </si>
  <si>
    <t>SAMSUNG GalaxyJ500F</t>
  </si>
  <si>
    <t>10. Powiatowy Urząd Pracy w Grodzisku Mazowieckim</t>
  </si>
  <si>
    <t>Komputer HP z oprogramowaniem</t>
  </si>
  <si>
    <t>Komputer Hp z oprogramowaniem</t>
  </si>
  <si>
    <t>Monitor LG 18,5" LED czarny</t>
  </si>
  <si>
    <t>Urzadzenie wielofunkcyjne M1536dnf MFP</t>
  </si>
  <si>
    <t>Drukarka etykiet Zebra GC42OT</t>
  </si>
  <si>
    <t>Niszczarka Fellowes 79C</t>
  </si>
  <si>
    <t>Zasilacz awaryjny UPS ARES 700      szt.36</t>
  </si>
  <si>
    <t>Klimatyzator Midea 305kw</t>
  </si>
  <si>
    <t>Klimatyzator Kaisai KSRU-09HRD</t>
  </si>
  <si>
    <t>Klimatyzator Sinclair ASHO9AJE  szt.5</t>
  </si>
  <si>
    <t>ROUTER CISCO 2901-SEC/K9</t>
  </si>
  <si>
    <t xml:space="preserve">Komputer HP EliteDesk 800 G1 Tower Business /i3-4130/ Pro 64 /500GB/ 4GB GB RAM/ GWARANCJA 3-3-3/DVD+/-RW, pakiet Microsoft Office Home and Business </t>
  </si>
  <si>
    <t xml:space="preserve">Macierz dyskowa Synology RS815RP+/RX415 32Tb z oprogramowaniem   </t>
  </si>
  <si>
    <t>Skaner Fujitsu fi-7260</t>
  </si>
  <si>
    <t>Monitor 22MP47D/21,5"LED 1920x1080 VGA DVI 5ms       szt.13</t>
  </si>
  <si>
    <t>Urządzenie wielofunkcyjne HP LaserJet PRO M127/N</t>
  </si>
  <si>
    <t>Drukarka HP LaserJet M604dn</t>
  </si>
  <si>
    <t xml:space="preserve">Zasilacz awaryjny UPS online-APC APC Smart-UPS SRT 3000VA wraz z kartą zarządzającą </t>
  </si>
  <si>
    <t>P556 i5 10000GB DVDSM Wir10Pro/Win7Pro 3Y NBD</t>
  </si>
  <si>
    <t>HP LaserJet Pro M127fw</t>
  </si>
  <si>
    <t>Niszczarka Argo Kobra + 1CC4 Energy Smart</t>
  </si>
  <si>
    <t>HP LaserJet Enterprise M606dn</t>
  </si>
  <si>
    <t>komputer DELL Vostro V3250+Office 2016PL</t>
  </si>
  <si>
    <t>Komputer DELL Vostro V3250+Office 2016PL</t>
  </si>
  <si>
    <t>komputer DELL VOSTRO V3250+Office 2016PL</t>
  </si>
  <si>
    <t>Monitor AOC 12381FH 23inch      szt.12</t>
  </si>
  <si>
    <t>Monitor AOC 12381FH 23inch</t>
  </si>
  <si>
    <t>HPLJ Pro 500 MFP M521dn</t>
  </si>
  <si>
    <t>HPLJ Pro 500 MFP M227fdndn</t>
  </si>
  <si>
    <t>ul.Daleka 11A  05-825 Grodzisk Mazowiecki</t>
  </si>
  <si>
    <t>5. Powiatowy Urząd Pracy w Grodzisku Mazowieckim</t>
  </si>
  <si>
    <t>529 15 29 391</t>
  </si>
  <si>
    <t>001010489</t>
  </si>
  <si>
    <t>8730Z</t>
  </si>
  <si>
    <t>Dom Pomocy Społecznej</t>
  </si>
  <si>
    <t>28</t>
  </si>
  <si>
    <t>Dom Pomocy Społecznej w Izdebnie Kościelnym, Izdebno Kościelne ul. KS. M. Oziębłowskiego 20 05-825 Grodzisk Mazowiecki</t>
  </si>
  <si>
    <t>Mieszkalny</t>
  </si>
  <si>
    <t>Tak</t>
  </si>
  <si>
    <t>Nie</t>
  </si>
  <si>
    <t>Izdebno Kościelne ul. Ks. M. Oziębłowskiego 20</t>
  </si>
  <si>
    <t>cegła, drewno</t>
  </si>
  <si>
    <t>dźwigary drewniane, blacha</t>
  </si>
  <si>
    <t>Staw- 100m</t>
  </si>
  <si>
    <t xml:space="preserve">1997r. Przebudowa inst. elektrycznej  2000r- Remont dachu i kominów      2006r. Wymiana podłóg i ocieplanie strychów                                        2007r. Budowa instalacji co i kotłowni  2008r Budowa instalacji p.po.z.  </t>
  </si>
  <si>
    <t>380m2</t>
  </si>
  <si>
    <t>Filia Domu Pomocy Społecznej</t>
  </si>
  <si>
    <t>Grodzisk Mazowiecki, ul. 3-go Maja 63</t>
  </si>
  <si>
    <t>cegła ceramiczna</t>
  </si>
  <si>
    <t>kleina z belkami stalowymi</t>
  </si>
  <si>
    <t>1993r, Remont inst. elektrycznej, sanitarnej, grzewczej                 ,2006r. Budowa szybu windowego i montaż windy                                2008r. Remont łazienek              2008r. Remont kotłowni,             2008r, remont dachu,                    2013r. Remont kominów,             2016r. Remont schodów</t>
  </si>
  <si>
    <t>458 m2</t>
  </si>
  <si>
    <t>8. Dom Pomocy Społecznej w Izdebnie Kościelnym</t>
  </si>
  <si>
    <t>gaśnice – 8, hydranty- 3,  klapa oddymiająca , czujki p.poż.,i gazowe.Alarm antywłamaniowy, dozór pracowniczy, monitoring firmy zewnętrznej.</t>
  </si>
  <si>
    <t>gaśnice- 10, hydranty- 4, klapa oddymiająca, czujki p.poż.Dozór pracowniczy.</t>
  </si>
  <si>
    <t>4. Dom Pomocy Społecznej w Izdebnie Kościelnym</t>
  </si>
  <si>
    <t>Telewizor  Tomphson</t>
  </si>
  <si>
    <t>Telewizor  Sharp x2</t>
  </si>
  <si>
    <t>Kserokopiarka Sharp</t>
  </si>
  <si>
    <t>5. Dom Pomocy Społecznej w Izdebnie Kościelnym</t>
  </si>
  <si>
    <t>Laptop DELL</t>
  </si>
  <si>
    <t>Laptop Lenovo</t>
  </si>
  <si>
    <t>Dom Pomocy Społecznej w Izdebnie Kościelnym</t>
  </si>
  <si>
    <t>Muzeum im. Anny i Jarosława Iwaszkiewiczów w Stawisku</t>
  </si>
  <si>
    <t>Muzeum im. Anny i Jarosława Iwaszkiewiczów w Stawisku ul. Gołębia 1, 05-807 Podkowa Leśna</t>
  </si>
  <si>
    <t>91.02</t>
  </si>
  <si>
    <t>534-14-64-051</t>
  </si>
  <si>
    <t>017267508</t>
  </si>
  <si>
    <t>działalność o charakterze naukowo-badawczym i kulturalno-edukacyjnym</t>
  </si>
  <si>
    <t>gaśnice: 5 B - 1 szt.; 2ABF - 1 szt.; 4ABC - 9 szt.
hydranty - brak
czujniki i urządzenia alarmowe - TAK, lokalnie
kraty na oknach - TAK
alarmy - TAK
dozór nocny - TAK</t>
  </si>
  <si>
    <t>ul. Gołębia 1, 05-807 Podkowa Leśna</t>
  </si>
  <si>
    <t>brak danych</t>
  </si>
  <si>
    <t>konstrukcja drewniana, dachówka ceramiczna</t>
  </si>
  <si>
    <t>15 km od rzeki Utraty</t>
  </si>
  <si>
    <t>2010 - wymiana instalacji elektrycznej, kanalizacyjnej, wodnej i CO
2010 - renowacja tarasu, wymiana drzwi wejściowych</t>
  </si>
  <si>
    <t>piwnica, parter, pierwsze piętro, poddasze użytkowe</t>
  </si>
  <si>
    <t>9. Muzeum im. Anny i Jarosława Iwaszkiewiczów w Stawisku</t>
  </si>
  <si>
    <t>LAPTOP DELL</t>
  </si>
  <si>
    <t>5.  Muzeum im. Anny i Jarosława Iwaszkiewiczów w Stawisku</t>
  </si>
  <si>
    <t xml:space="preserve">W dzieła sztuki eksponaty muzealne </t>
  </si>
  <si>
    <t>Powiatowe Centrum Usług Wspólnych w Powiecie Grodziskim</t>
  </si>
  <si>
    <t>Powiatowe Centrum Usług Wspólnych w Powiecie Grodziskim,  05-825 Grodzisk Mazowiecki, ul. Kościuszki 32</t>
  </si>
  <si>
    <t>365823919</t>
  </si>
  <si>
    <t>6920Z</t>
  </si>
  <si>
    <t>jednostka organizacyjna obsługująca jednostki oświatowe pod względem finansowym</t>
  </si>
  <si>
    <t>Zespół Szkół nr 1 w Milanówku</t>
  </si>
  <si>
    <t xml:space="preserve">1. Powiatowy Zarząd Dróg w Grodzisku Mazowieckim </t>
  </si>
  <si>
    <t>Tabela nr 2 - Wykaz budynków i budowli w Powiecie Grodziskim</t>
  </si>
  <si>
    <t>Zespół Szkół Specjalnych im. H. Szczerkowskiego</t>
  </si>
  <si>
    <t>4. Zespół Szkół Specjalnych im. H. Szczerkowskiego</t>
  </si>
  <si>
    <t>Budynek szkoły</t>
  </si>
  <si>
    <t>oświatowy</t>
  </si>
  <si>
    <t>Hala sportowa</t>
  </si>
  <si>
    <t>oświatowy, sportowo-rekreacyjny</t>
  </si>
  <si>
    <t>Ogrodzenie</t>
  </si>
  <si>
    <t>niedotyczy</t>
  </si>
  <si>
    <t>gaśnice - 21 sztuk, hydranty - 8 sztuk, instalacja sygnalizacji pożaru, monitoring wizyjny, dozór agencji ochrony</t>
  </si>
  <si>
    <t>05-825 Grodzisk Mazowiecki,                                              ul. Kilińśkiego 21</t>
  </si>
  <si>
    <t>dźwigary drewniane, blacha, papa</t>
  </si>
  <si>
    <t>300 metrów od rzeczki Rokicianka, 700 metrów od stawów goliana</t>
  </si>
  <si>
    <t>nie dotyczy (budynek młodsze)</t>
  </si>
  <si>
    <t>dobre</t>
  </si>
  <si>
    <t>dobra</t>
  </si>
  <si>
    <t>5. Zespół Szkół Specjalnych im. H. Szczerkowskiego.</t>
  </si>
  <si>
    <t>3 Kasy fiskalne Posne BINGO HS</t>
  </si>
  <si>
    <t>UPS VI 1000E/RT</t>
  </si>
  <si>
    <t>5. Zespół Szkół Specjalnych im. H. Szczerkowskiego</t>
  </si>
  <si>
    <t>5. Zespół Szkół nr 1 w Milanówku</t>
  </si>
  <si>
    <t>529-12-36-743</t>
  </si>
  <si>
    <t>017266124</t>
  </si>
  <si>
    <t>Zespół Szkół nr 1 w Milanówku, ul. Piasta 14 05-822 Milanówek</t>
  </si>
  <si>
    <t>4. Zespół Szkół nr 1 w Milanówku</t>
  </si>
  <si>
    <t xml:space="preserve">5. Zespół Szkół nr 2 im. Gen. Józefa Bema </t>
  </si>
  <si>
    <t>ul. Wójtowska 3, 05-822 Milanówek</t>
  </si>
  <si>
    <t>5.  Zespół Szkół nr 2 im. Gen. Józefa Bema</t>
  </si>
  <si>
    <t>WYKAZ LOKALIZACJI, W KTÓRYCH PROWADZONA JEST DZIAŁALNOŚĆ ORAZ LOKALIZACJI, GDZIE ZNAJDUJE SIĘ MIENIE NALEŻĄCE DO JEDNOSTEK POWIATU GRODZISKIEGO (nie wykazane w załączniku nr 1 - poniższy wykaz nie musi być pełnym wykazem lokalizacji)</t>
  </si>
  <si>
    <t>017239943</t>
  </si>
  <si>
    <t>529-11-91-124</t>
  </si>
  <si>
    <t>jednostka oświatowa</t>
  </si>
  <si>
    <t>Zespół Szkiół Nr 2 im. gen. Józefa Bema w Milanówku, ul. Wójtowska 3</t>
  </si>
  <si>
    <t>szkoła- edukacja</t>
  </si>
  <si>
    <t>nie, ale zabudowa w Milanowku jest objęta przez Wojewódzkiego Konserwatora Zabytków</t>
  </si>
  <si>
    <t>W obiekcie zainstalowany jest montoring wewnętrzny i zewnętrzny. Szkoła monitorowana jest przez SOLID oraz Straż Miejską w Milanówku; gaśnice proszkowe - 9 sztuk, ; gaśnica pianowa - 1 sztuka, ; urządzenie do prądu UGS-2X -4 szt ; gaśnica śniegowa - 1 szt.; hydranty wewnętrzne - 6 sztuk,  koc  gaśniczy- 1 sztuka; system detekcji gazu  zainstalowany w kotłownii</t>
  </si>
  <si>
    <t>elementy prefabrykowane/gazobeton, wielkoblokowe, część ścian z cegły kratówki, elewacja obieku w znacznej części ocieplona</t>
  </si>
  <si>
    <t>płyty prefabrykowane kanałowe</t>
  </si>
  <si>
    <t xml:space="preserve">stropodach wentylowany z płyt kanałowych, nade salą gimnastyczną io częścią dobudówek stropodach pełny. Dach obieku ocieplone </t>
  </si>
  <si>
    <t>1 - przebudowa kotłowni z koksowo-węglowej na gazową;   2 - wymiana drewnianej stolarki okiennej na plastikową3 - budowa boiska wielofunkcyjnego;4 - budowa siłowni napowietrznej;5 - termomodernizacja stropodachów obiektu szkolnego oiraz ocieplenie części elewacji;6 -  remont ogrodzenia obiektu.</t>
  </si>
  <si>
    <t>trzy</t>
  </si>
  <si>
    <t>częściowo tj. pod salą gimnastyczną i w kotłownii</t>
  </si>
  <si>
    <t>Zespół Szkół nr 2 im. Gen. J. Bema w Milanówku</t>
  </si>
  <si>
    <t>000829750</t>
  </si>
  <si>
    <t>edukacja</t>
  </si>
  <si>
    <t>Spadkownica elektryczna</t>
  </si>
  <si>
    <t>Laptop 2 sztuki po zł 2898,00</t>
  </si>
  <si>
    <t>Projektor</t>
  </si>
  <si>
    <t>Laptop  Asus serii R 16 sztuk</t>
  </si>
  <si>
    <t xml:space="preserve">Projektor Benq MX661 </t>
  </si>
  <si>
    <t>LME EV3 zestaw podstawowy 15 sztuk</t>
  </si>
  <si>
    <t>LME  EV3, NXT czujnik temperatury 15 sztuk</t>
  </si>
  <si>
    <t>LME EV3 zestaw turniejowy KOSMOS (1418)</t>
  </si>
  <si>
    <t>Projektor BenQ MW529 WXGADLP</t>
  </si>
  <si>
    <t>Projektor BenQ MW529 WXGADLP 2 sztuki</t>
  </si>
  <si>
    <t xml:space="preserve">Projektor BenQ MW529 WXGADLP </t>
  </si>
  <si>
    <t>Zestaw SAMSUNG</t>
  </si>
  <si>
    <t>Switch zarządzający</t>
  </si>
  <si>
    <t>Mobilna tablica interaktywna</t>
  </si>
  <si>
    <t>Switch 2 sztuki po zł 430,00</t>
  </si>
  <si>
    <t>Komputer DELL 780</t>
  </si>
  <si>
    <t>Skaner</t>
  </si>
  <si>
    <t>Monitor IIYAMA  2 sztuki</t>
  </si>
  <si>
    <t>Zestawy komputerowe 15 szt.</t>
  </si>
  <si>
    <r>
      <t>Monitor CD DELL 17</t>
    </r>
    <r>
      <rPr>
        <sz val="10"/>
        <color indexed="8"/>
        <rFont val="Czcionka tekstu podstawowego"/>
        <family val="0"/>
      </rPr>
      <t>ꞌꞌ</t>
    </r>
    <r>
      <rPr>
        <sz val="10"/>
        <color indexed="8"/>
        <rFont val="Calibri"/>
        <family val="2"/>
      </rPr>
      <t xml:space="preserve">  15 SZT.</t>
    </r>
  </si>
  <si>
    <t>Zestaw komputerowy szt 3</t>
  </si>
  <si>
    <t>Monitor 2 szt</t>
  </si>
  <si>
    <t>Monitor</t>
  </si>
  <si>
    <t>Tabela nr 1 - Informacje ogólne do oceny ryzyka w Powiecie Grodziskim</t>
  </si>
  <si>
    <t>Grodzisk Mazow., ul. Żyrardowska 48 A</t>
  </si>
  <si>
    <t>Czy od 1997 r. wystąpiło w jednostce ryzyko powodzi</t>
  </si>
  <si>
    <t xml:space="preserve">Czy w konstrukcji budynków występuje płyta warstwowa </t>
  </si>
  <si>
    <t>Czy w mieniu zgłoszonym do ubezpieczenia znajdują się koletory słoneczne (solary)</t>
  </si>
  <si>
    <t xml:space="preserve">Czy w mieniu zgłoszonych przez Państwa do ubezpieczenia znajduje się takie mienie jak: namioty, namioty foliowe lub szklarnie? </t>
  </si>
  <si>
    <t xml:space="preserve">placówka oświatowa
</t>
  </si>
  <si>
    <t>KB</t>
  </si>
  <si>
    <t>O</t>
  </si>
  <si>
    <t>suma ubezpieczenia (wartość)</t>
  </si>
  <si>
    <t>rodzaj wartości (księgowa brutto - KB / odtworzeniowa - O)</t>
  </si>
  <si>
    <t>informacja o przeprowadzonych remontach i modernizacji budynków starszych niż 50 lat (data remontu, czego dotyczył remont)</t>
  </si>
  <si>
    <t xml:space="preserve">2005 r. modernizacja kotłowni; w latach 2006-2009 wymiana stolarki okiennej; w 2015 r. wymiana windy </t>
  </si>
  <si>
    <t xml:space="preserve">2006r. Modernizacja kotłowni         2008r. Wymiana poszycia i remont dachu na budynku szkoły                       ; 2012-2013r. Wymiana i montaż opraw oświetleniowych                              ; 2012r. Remont sali gimnastycznej wraz z podłogą                                            ; 2014r. Remont sanitariatów                       ; 2015r. Remont biblioteki szkolnej; 2016r. Wykonanie izolacji ścian fundamentowych odwodnienia i drenażu opaskowego na terenie ZS nr 1                                                                ; 2017r. Remont instalacji gazowej          ; 2017r. Remont nadproży okiennych  </t>
  </si>
  <si>
    <t>2008r - remont dachów, pokrycie papą termozgrzewalną,docieplenie  scian z, auli , Sali gimnastycznej-, docieplenie ścian zewnętrznych budynku , 2009r.- wymiana hydrantów przeciwpożarowych  -</t>
  </si>
  <si>
    <t>2016r.-remont auli szkolnej( malowanie ścian, wymiana oświetlenia)</t>
  </si>
  <si>
    <t>2009r.-Docieplenie scian zewnętrznych budynku administracyjnego, izolacja pionowa ściany fundamentowej, 2014r- remont dachu z dociepleniem</t>
  </si>
  <si>
    <t xml:space="preserve">2011r. Remont elewacji budynku;2013r.- remont dachu , 2014r- wymiana podłogi, malowanie, wymiana oświetlenia,2017r- remont sanitariatów i szatni </t>
  </si>
  <si>
    <t>Laptop HP 250</t>
  </si>
  <si>
    <t xml:space="preserve">ALEJE DOJAZDOWE PRZYŁĄCZA SZAMBO STUDNIA PLAC ZABAW  ZIELEŃ </t>
  </si>
  <si>
    <t>Czytnik kodów 2D HD8000</t>
  </si>
  <si>
    <t>Laptop DELL Vostro 3568</t>
  </si>
  <si>
    <t>Laptop HP 250G6</t>
  </si>
  <si>
    <t>Urządzenie wielofunkcyjne HP M426 fgw</t>
  </si>
  <si>
    <t>Urządzenie wielofunkcyjne HP Jet Pro 426 fgw</t>
  </si>
  <si>
    <t>Telefax laserowy Panasonic KX-FL613</t>
  </si>
  <si>
    <t>Komputer Lenovo PC i5-7400</t>
  </si>
  <si>
    <t>Urządzenie Ricoh MP201</t>
  </si>
  <si>
    <t>Niszczarka REXEL REM820</t>
  </si>
  <si>
    <t>4. Powiatowe Centrum Usług Wspólnych</t>
  </si>
  <si>
    <t>05-825 Grodzisk Mazowiecki, ul. Kościuszki 32</t>
  </si>
  <si>
    <t>Nokia 206</t>
  </si>
  <si>
    <t>Projektor EPSON EH-TW650</t>
  </si>
  <si>
    <t>SMARTFON GALAXY J7 2017</t>
  </si>
  <si>
    <t>Niszczarka Argo Kobra+1SS4 Energy Smart szt2</t>
  </si>
  <si>
    <t>Klimatyzator sz t2</t>
  </si>
  <si>
    <t>Serwer Dell Poweredge R330</t>
  </si>
  <si>
    <t>HP LJ 500 MFP m 521DW</t>
  </si>
  <si>
    <t>hp Laser Jet PRO MFP M227 sdn</t>
  </si>
  <si>
    <t>Serwer Lenovo Sr630</t>
  </si>
  <si>
    <t>Zestaw komputerowy x1 (właściciel PWPW)</t>
  </si>
  <si>
    <t>Zestaw komputerowy x2 (właściciel PWPW)</t>
  </si>
  <si>
    <t>urządzenie wielofunkcyjne Develop ineo 287</t>
  </si>
  <si>
    <t>urządzenie wielofunkcyjne SHARP MX-2630</t>
  </si>
  <si>
    <t>komputery DELL Vostro PC 3668MT x 6 szt</t>
  </si>
  <si>
    <t>komputery HP EliteDesk 800 G2 x3 szt.</t>
  </si>
  <si>
    <t>drukarka kodów kreskowych ZEBRA GX430T</t>
  </si>
  <si>
    <t>czytnik kodów  kreskowych CP-1166 USB ze stacją kodującą</t>
  </si>
  <si>
    <t>skaner</t>
  </si>
  <si>
    <t>komputer HP Pro Desk 400 G4 MT Core i5-7500 8G x 8szt.</t>
  </si>
  <si>
    <t>komputery HP  800 G3 TWR/250W x2 szt.</t>
  </si>
  <si>
    <t>Komputer DELL VOSTRO 3800</t>
  </si>
  <si>
    <t>Serwer DELL R 220 13-4130</t>
  </si>
  <si>
    <t>Kserokopiarka KONIKA MINOLTA C353</t>
  </si>
  <si>
    <t>6 szt Komputerów HP Compag 800 Elite SFF</t>
  </si>
  <si>
    <t>2 szt. Komputerów LENOVO AIO S 40</t>
  </si>
  <si>
    <t xml:space="preserve">5 szt komputerów HP 800 Elite SFF </t>
  </si>
  <si>
    <t>5 szt monitorów Samsung 22" LED</t>
  </si>
  <si>
    <t>Drukarka HP Laser JET pro M176n</t>
  </si>
  <si>
    <t xml:space="preserve">2 szt monitorów SAMSUNG </t>
  </si>
  <si>
    <t>Monitor DELL S2240T MT 21'5</t>
  </si>
  <si>
    <t>ROUTER UBIQUTI UAP AC LR 4APAC</t>
  </si>
  <si>
    <t>2 Laptopy DELL Latitiude E 5440</t>
  </si>
  <si>
    <t>2  tablety Kruger&amp;Matz 10,1" Android 4,4</t>
  </si>
  <si>
    <t>2 laptopy DELL Latitiude E 3540</t>
  </si>
  <si>
    <t>Drukarka HP P1102</t>
  </si>
  <si>
    <t>Drukarka HP CP 1025</t>
  </si>
  <si>
    <t>Tablet LENOVO A 10-70</t>
  </si>
  <si>
    <t>3 Projektory Acer</t>
  </si>
  <si>
    <t>Laptop Toshiba C55Tekran dotykowy</t>
  </si>
  <si>
    <r>
      <t>T</t>
    </r>
    <r>
      <rPr>
        <sz val="10"/>
        <rFont val="Arial"/>
        <family val="2"/>
      </rPr>
      <t>ablica interaktywna Esprit DT 168 x 114,6/80"</t>
    </r>
  </si>
  <si>
    <t>3 Laptopy DELL VAOSTRO3458 GW</t>
  </si>
  <si>
    <t>NOTEBOK HP 250</t>
  </si>
  <si>
    <t>ul. Piasta 14, 05-822 Milanówek</t>
  </si>
  <si>
    <t>alarm- SOLID, 40 gaśnic, 3 koce gaśnicze, 7 hydrantów p-pożarowych</t>
  </si>
  <si>
    <t>budynek szkoły</t>
  </si>
  <si>
    <t>budynek wolnostojący</t>
  </si>
  <si>
    <t>zajęcia pozalekcyjne</t>
  </si>
  <si>
    <t>alarm- SOLID, 3 gaśnice w każdym pomieszczeniu</t>
  </si>
  <si>
    <t>kamera zewnętrzna</t>
  </si>
  <si>
    <t xml:space="preserve">siłownia napowietrzna: </t>
  </si>
  <si>
    <t>ogrodzenia</t>
  </si>
  <si>
    <t>2005r. - wymiana inst. c.o. i zakup nowego kotła, 2006r. - przebudowa instalacji elektrycznej; 2007r. - remont elewacji z ociepleniem; 2009r.- nadbudowa tarasu; 2014r.-remont poszycia dachu; wartość nakładów łacznie 203.828,26 zł</t>
  </si>
  <si>
    <t xml:space="preserve">2006 r.-przebudowa instalacji elektrycznej; 2007 r.- remont poszycia dachu  </t>
  </si>
  <si>
    <t>siedziba dwóch wydziałów Starostwa, stacja kontroli pojazdów (przy ZSTiL nr 2) i publiczne ognisko plastyczne</t>
  </si>
  <si>
    <t>system alarmowy z powiadomieniem straży przez ochronę, gaśnice (ABC 6kg. - 6 szt. w Starostwie. 2 szt. w Ognisku Plastycznym ABC 4kg - 1 szt., AB 6kg- 1 szt., 2 gaśnice w stacji kontroli pojazdów), hydrant wewnętrzny (2 szt. w Starostwie) 1 hydrant wewnętrzny w Ognisku Plastycznym. Drzwi przeciwpożarowe.</t>
  </si>
  <si>
    <t>rok 2013 - termomodernizacja całego budynku (nakłady 68581,32 zł); rok 2016 przebudowa pow. ok. 300 m2 p.u. i zmiana przeznaczenia części budynku pod siedzibę ogniska publicznego, (nakłady ok. 900.000 zł)</t>
  </si>
  <si>
    <t>ogrodzenie</t>
  </si>
  <si>
    <t>Grodzisk Mazowiecki, ul.Żyrardowska 48</t>
  </si>
  <si>
    <t>Grodzisk Mazowiecki, ul.Daleka 11A</t>
  </si>
  <si>
    <r>
      <t>w 2005 r. modernizacja kotłowni; w latach 2006-2009 wymiana stolarki okiennej</t>
    </r>
    <r>
      <rPr>
        <sz val="10"/>
        <color indexed="8"/>
        <rFont val="Arial"/>
        <family val="2"/>
      </rPr>
      <t>; w 2013 r. przebudowa łazienek (47.801,58 zł); w 2015 r. wymiana windy (156.390,50 zł), 2018 wymiana c.o. i inne prace remontowe (435.162 zł); 2019 trwa remont budynku, (</t>
    </r>
    <r>
      <rPr>
        <i/>
        <sz val="10"/>
        <color indexed="8"/>
        <rFont val="Arial"/>
        <family val="2"/>
      </rPr>
      <t>wartość obecnie wykonywanej pracy wg umowy ok. 78.000 zł - nie uwzględnione w wartości budynku ).</t>
    </r>
  </si>
  <si>
    <t>Terminal i Pin-Pad x1 (właściciel PWPW)</t>
  </si>
  <si>
    <t>Terminal i Pin-Pad x 2 (właściciel PWPW)</t>
  </si>
  <si>
    <t>komputer HP 280G1 i5-4590/500/4/W7/8P x 9 kpl</t>
  </si>
  <si>
    <t>FortiGate 80 d</t>
  </si>
  <si>
    <t>FortiGate 60 D</t>
  </si>
  <si>
    <t>serwer Dell R530 E5</t>
  </si>
  <si>
    <t>serwer Dell R530  E5</t>
  </si>
  <si>
    <t>komputer EliteOne 800 x3</t>
  </si>
  <si>
    <t>komputer HP PC 400G3 MTx 7 szt.</t>
  </si>
  <si>
    <t>urządzenie wielofunkcyjne Develop Ineo 287</t>
  </si>
  <si>
    <t>skaner HP ScanJet Enterprise Flow 7500</t>
  </si>
  <si>
    <t>drukarka LaserJet color CP5225dn</t>
  </si>
  <si>
    <t>komputery HP PC400 G4 MT x 5</t>
  </si>
  <si>
    <t>serwer Dell PowerEdge R530</t>
  </si>
  <si>
    <t>skaner Avision AV620N x 3 szt.</t>
  </si>
  <si>
    <t>komputery HP x 2 szt.</t>
  </si>
  <si>
    <t xml:space="preserve">drukarka HP LaserJet Enterprice M607dn x 2 szt. </t>
  </si>
  <si>
    <t>KSEROKOPIARKA Develop INEO+227 x2 szt.</t>
  </si>
  <si>
    <t>skaner Avision AV620N x 9 szt.</t>
  </si>
  <si>
    <t>komputer HP Prodesk x 4 szt.</t>
  </si>
  <si>
    <t>skaner Avision 2 szt.</t>
  </si>
  <si>
    <t>komputer HP Prodesk 400 x 9 szt.</t>
  </si>
  <si>
    <t>drukarka HP LaserJet Pro M402 x 2 szt.</t>
  </si>
  <si>
    <t>drukarka Laser Jet M506dn</t>
  </si>
  <si>
    <t>kserokopiarka-urządzenie wielofunkcyjne DEVELOP INEO +227</t>
  </si>
  <si>
    <t>Aparat fotograficzny EOS2000D</t>
  </si>
  <si>
    <t>Kserokopiarka OT/8</t>
  </si>
  <si>
    <t>Komputer OT/15</t>
  </si>
  <si>
    <t>Komputer OT/16</t>
  </si>
  <si>
    <t>Komputer OT/14</t>
  </si>
  <si>
    <t>Tabela nr 5</t>
  </si>
  <si>
    <t>Dane pojazdów/ pojazdów wolnobieżnych</t>
  </si>
  <si>
    <t>Marka</t>
  </si>
  <si>
    <t>Typ, model</t>
  </si>
  <si>
    <t>Nr podw./ nadw.</t>
  </si>
  <si>
    <t>Nr rej.</t>
  </si>
  <si>
    <t>Rodzaj pojazdu zgodnie z dowodem rejestracyjnym lub innymi dokumentami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</si>
  <si>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</si>
  <si>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</si>
  <si>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</si>
  <si>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</si>
  <si>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</si>
  <si>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</si>
  <si>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</si>
  <si>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</si>
  <si>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</si>
  <si>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</si>
  <si>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r>
      <t xml:space="preserve">Rodzaj wartości pojazdu               </t>
    </r>
    <r>
      <rPr>
        <sz val="10"/>
        <rFont val="Arial"/>
        <family val="2"/>
      </rPr>
      <t xml:space="preserve"> (z VAT / Bez VAT)</t>
    </r>
  </si>
  <si>
    <t>Okres ubezpieczenia OC i NW</t>
  </si>
  <si>
    <t>Okres ubezpieczenia AC i KR</t>
  </si>
  <si>
    <t>Od</t>
  </si>
  <si>
    <t>Do</t>
  </si>
  <si>
    <t>TEKNAMOTOR</t>
  </si>
  <si>
    <t>Skorpion 120</t>
  </si>
  <si>
    <t>SVA100R125D000010</t>
  </si>
  <si>
    <t>WGM 34GY</t>
  </si>
  <si>
    <t>PRZYCZEPA SPECJALNA</t>
  </si>
  <si>
    <t>_</t>
  </si>
  <si>
    <t>18.03.2005</t>
  </si>
  <si>
    <t>Bezterminowe</t>
  </si>
  <si>
    <t>750 kg</t>
  </si>
  <si>
    <t>3565 Mth</t>
  </si>
  <si>
    <t xml:space="preserve">KAMAZ </t>
  </si>
  <si>
    <t>XTC55111R62267811</t>
  </si>
  <si>
    <t>WGM 75MM</t>
  </si>
  <si>
    <t>SAMOCHÓD CIĘŻAROWY</t>
  </si>
  <si>
    <t>19.05.2006</t>
  </si>
  <si>
    <t>18.10.2019</t>
  </si>
  <si>
    <t>13400 kg</t>
  </si>
  <si>
    <t>22400 kg</t>
  </si>
  <si>
    <t>134547 km</t>
  </si>
  <si>
    <t xml:space="preserve">FIAT </t>
  </si>
  <si>
    <t>PANDA ACTUAL 1.1 5-D</t>
  </si>
  <si>
    <t>ZFA16900000361157</t>
  </si>
  <si>
    <t>WGM 07JM</t>
  </si>
  <si>
    <t>SAMOCHÓD OSOBOWY</t>
  </si>
  <si>
    <t>22.06.2005</t>
  </si>
  <si>
    <t>26.06.2020</t>
  </si>
  <si>
    <t>1255 kg</t>
  </si>
  <si>
    <t>235350 km</t>
  </si>
  <si>
    <t>65115 (T2530)</t>
  </si>
  <si>
    <t>XTC651155DL275206</t>
  </si>
  <si>
    <t>WGM 38K8</t>
  </si>
  <si>
    <t>29.08.2013</t>
  </si>
  <si>
    <t>31.08.2019</t>
  </si>
  <si>
    <t>15075 kg</t>
  </si>
  <si>
    <t>25200 kg</t>
  </si>
  <si>
    <t>70389 km</t>
  </si>
  <si>
    <t>JCB</t>
  </si>
  <si>
    <t>Ł220 3CX Turbo</t>
  </si>
  <si>
    <t>SLP3CXTS5E0964444</t>
  </si>
  <si>
    <t>BRAK</t>
  </si>
  <si>
    <t>KOPARKO-ŁADOWARKA</t>
  </si>
  <si>
    <t>4504 Mth</t>
  </si>
  <si>
    <t>KUBOTA</t>
  </si>
  <si>
    <t>BX2350</t>
  </si>
  <si>
    <t>BX2350D76862</t>
  </si>
  <si>
    <t>WGM 9EP7</t>
  </si>
  <si>
    <t>CIĄGNIK ROLNICZY</t>
  </si>
  <si>
    <t>26.11.2014</t>
  </si>
  <si>
    <t>24.11.2019</t>
  </si>
  <si>
    <t>1300 kg</t>
  </si>
  <si>
    <t>13410 Mth</t>
  </si>
  <si>
    <t>LAMBORGHINI</t>
  </si>
  <si>
    <t>R1.55</t>
  </si>
  <si>
    <t>ZKDS1602V0ML20430</t>
  </si>
  <si>
    <t>WGM UA28</t>
  </si>
  <si>
    <t>01.12.2010</t>
  </si>
  <si>
    <t>04.12.2019</t>
  </si>
  <si>
    <t>2400 kg</t>
  </si>
  <si>
    <t>6060 Mth</t>
  </si>
  <si>
    <t>LUBLIN</t>
  </si>
  <si>
    <t>SUL33022210071036</t>
  </si>
  <si>
    <t>WGM L667</t>
  </si>
  <si>
    <t>05.12.2001</t>
  </si>
  <si>
    <t>13.12.2019</t>
  </si>
  <si>
    <t>1040 kg</t>
  </si>
  <si>
    <t>2900 kg</t>
  </si>
  <si>
    <t>112270 km</t>
  </si>
  <si>
    <t>KIA</t>
  </si>
  <si>
    <t>K2500</t>
  </si>
  <si>
    <t>KNESE01326K109529</t>
  </si>
  <si>
    <t>WGM 75PL</t>
  </si>
  <si>
    <t>14.12.2006</t>
  </si>
  <si>
    <t>11.12.2019</t>
  </si>
  <si>
    <t>1440 kg</t>
  </si>
  <si>
    <t>3200 kg</t>
  </si>
  <si>
    <t>145610 km</t>
  </si>
  <si>
    <t>THULE TRAILERS</t>
  </si>
  <si>
    <t>T3</t>
  </si>
  <si>
    <t>UH2000A7X7P180560</t>
  </si>
  <si>
    <t>WGM 24PJ</t>
  </si>
  <si>
    <t>PRZYCZEPA CIĘŻAROWA</t>
  </si>
  <si>
    <t>20.12.2006</t>
  </si>
  <si>
    <t>1622 kg</t>
  </si>
  <si>
    <t>2000 kg</t>
  </si>
  <si>
    <t>STAR</t>
  </si>
  <si>
    <t>A200</t>
  </si>
  <si>
    <t>A2000264128</t>
  </si>
  <si>
    <t>WSJ 737C</t>
  </si>
  <si>
    <t>03.03.1988</t>
  </si>
  <si>
    <t>05.06.2020</t>
  </si>
  <si>
    <t>6000 kg</t>
  </si>
  <si>
    <t>10800 kg</t>
  </si>
  <si>
    <t>89080 km</t>
  </si>
  <si>
    <t>URSUS</t>
  </si>
  <si>
    <t>U-902</t>
  </si>
  <si>
    <t>WSJ 234C</t>
  </si>
  <si>
    <t>11.04.1984</t>
  </si>
  <si>
    <t>14.05.2020</t>
  </si>
  <si>
    <t>5010 kg</t>
  </si>
  <si>
    <t>1296 Mth</t>
  </si>
  <si>
    <t>XTC43255381166064</t>
  </si>
  <si>
    <t>WGM HV77</t>
  </si>
  <si>
    <t>21.11.2008</t>
  </si>
  <si>
    <t>16.10.2019</t>
  </si>
  <si>
    <t>7150 kg</t>
  </si>
  <si>
    <t>14300 kg</t>
  </si>
  <si>
    <t>81240 km</t>
  </si>
  <si>
    <t>21.12.2019</t>
  </si>
  <si>
    <t>SVA1400R12DD000240</t>
  </si>
  <si>
    <t>WGM 69E3</t>
  </si>
  <si>
    <t>19.12.2013</t>
  </si>
  <si>
    <t>18.12.2019</t>
  </si>
  <si>
    <t>1000 kg</t>
  </si>
  <si>
    <t>1690 Mth</t>
  </si>
  <si>
    <t>22.12.2019</t>
  </si>
  <si>
    <t>STALOWA WOLA</t>
  </si>
  <si>
    <t>Ł34</t>
  </si>
  <si>
    <t>ŁADOWARKA</t>
  </si>
  <si>
    <t>18560 kg</t>
  </si>
  <si>
    <t>RÓWNIARKA</t>
  </si>
  <si>
    <t>DZ 122 A</t>
  </si>
  <si>
    <t>DUKATO  290 DBMH15DB 2300</t>
  </si>
  <si>
    <t>ZFA25000002938547</t>
  </si>
  <si>
    <t>WGM6RU1</t>
  </si>
  <si>
    <t>03.11.2015</t>
  </si>
  <si>
    <t>03.11.2020</t>
  </si>
  <si>
    <t>1245 kg</t>
  </si>
  <si>
    <t>3500 kg</t>
  </si>
  <si>
    <t>43150 km</t>
  </si>
  <si>
    <t xml:space="preserve">PANDA EASY 1.2 </t>
  </si>
  <si>
    <t>ZFA31200003488714</t>
  </si>
  <si>
    <t>WGM 5RU9</t>
  </si>
  <si>
    <t>1420 kg</t>
  </si>
  <si>
    <t>78500 km</t>
  </si>
  <si>
    <t>TYM</t>
  </si>
  <si>
    <t>T1054</t>
  </si>
  <si>
    <t>10SPJ00124</t>
  </si>
  <si>
    <t>WGMA49A</t>
  </si>
  <si>
    <t>22.09.2016</t>
  </si>
  <si>
    <t>22.09.2019</t>
  </si>
  <si>
    <t>4150 Mth</t>
  </si>
  <si>
    <t>VOLVO</t>
  </si>
  <si>
    <t>FM VTA3R/VP</t>
  </si>
  <si>
    <t>YV2X9J0A1JA820060</t>
  </si>
  <si>
    <t xml:space="preserve">WGM 30625 </t>
  </si>
  <si>
    <t>18.12.2017</t>
  </si>
  <si>
    <t>8920 kg</t>
  </si>
  <si>
    <t>21000 kg</t>
  </si>
  <si>
    <t>122214 km</t>
  </si>
  <si>
    <t>T2529</t>
  </si>
  <si>
    <t>XTC651156JL293307</t>
  </si>
  <si>
    <t>WGM 53364</t>
  </si>
  <si>
    <t>11.12.2018</t>
  </si>
  <si>
    <t>15150 kg</t>
  </si>
  <si>
    <t>6250 km</t>
  </si>
  <si>
    <t>06.12.2019</t>
  </si>
  <si>
    <t>EW60E</t>
  </si>
  <si>
    <t>VCEEW60EA00311373</t>
  </si>
  <si>
    <t>KOPARKA</t>
  </si>
  <si>
    <t>28.11.2018</t>
  </si>
  <si>
    <t>515 Mth</t>
  </si>
  <si>
    <t>C-360</t>
  </si>
  <si>
    <t>KOPARKO-SPYCHARKA</t>
  </si>
  <si>
    <t>1. Powiatowy Zarząd Dróg w Grodzisku Mazowieckim</t>
  </si>
  <si>
    <t>Komputer HP 290 G3 i5 z oprogramowaniem OFFICE szt.8</t>
  </si>
  <si>
    <t>Drukarka HP LASERJET PRO M426dw</t>
  </si>
  <si>
    <t>LAPTOP ASUS</t>
  </si>
  <si>
    <t>Jednostka komputerowa OPTIMUS GB250Ti5 7500/8GB</t>
  </si>
  <si>
    <t>Jednostka komputerowa DELL VOSTRO 3670 i5-8400</t>
  </si>
  <si>
    <t>notebook HP 250 G6</t>
  </si>
  <si>
    <t xml:space="preserve">Laptop Fujitsu 156 </t>
  </si>
  <si>
    <t>Notebook Lenovo 3 szt.</t>
  </si>
  <si>
    <t>Laptop Asus 4 szt.</t>
  </si>
  <si>
    <t>Projektor Optoma DLP 3 szt.</t>
  </si>
  <si>
    <t>Laptop Asus R541 2 szt.</t>
  </si>
  <si>
    <t>Kserokopiarka Konica Minolta</t>
  </si>
  <si>
    <t>Komputer Fujitsu</t>
  </si>
  <si>
    <t>Kserokopiarka Konica Minolta COLOR</t>
  </si>
  <si>
    <t>Niszczarka HSM Securio</t>
  </si>
  <si>
    <t xml:space="preserve">Niszczarka fellowes </t>
  </si>
  <si>
    <t>Komputery Fuits + monitory 19 szt.</t>
  </si>
  <si>
    <t>Komputer Asus 7 szt.</t>
  </si>
  <si>
    <t xml:space="preserve">Rejestrator IP BCS - NVR32045me 32 kanały </t>
  </si>
  <si>
    <t>Notebook Deel inspiron 5770  17'</t>
  </si>
  <si>
    <t>CIACCIAMALI</t>
  </si>
  <si>
    <t>IVECO THESI18</t>
  </si>
  <si>
    <t>ZCFC65A0065613979</t>
  </si>
  <si>
    <t>WGM26PL</t>
  </si>
  <si>
    <t>AUTOBUS</t>
  </si>
  <si>
    <t>12.12.2006</t>
  </si>
  <si>
    <t>16.11.2019</t>
  </si>
  <si>
    <t>28+1</t>
  </si>
  <si>
    <t>7000kg</t>
  </si>
  <si>
    <t>AUTOALARM</t>
  </si>
  <si>
    <t>NISSAN</t>
  </si>
  <si>
    <t>Leaf</t>
  </si>
  <si>
    <t>SJNFAAZE0U6021448</t>
  </si>
  <si>
    <t>WGM 70860</t>
  </si>
  <si>
    <t>OSOBOWY</t>
  </si>
  <si>
    <t>elektryczny</t>
  </si>
  <si>
    <t>31.10.2014</t>
  </si>
  <si>
    <t>25.02.2020</t>
  </si>
  <si>
    <t>22.500 KM</t>
  </si>
  <si>
    <t>2. Zespół Szkół Specjalnych im. H. Szczerkowskiego</t>
  </si>
  <si>
    <t>3.Starostwo Powiatu Grodziskiego</t>
  </si>
  <si>
    <t>Volkswagen</t>
  </si>
  <si>
    <t>Transporter 2,4D</t>
  </si>
  <si>
    <t>WV2ZZZ70ZVX090799</t>
  </si>
  <si>
    <t>WFI 3566</t>
  </si>
  <si>
    <t>Osobowy</t>
  </si>
  <si>
    <t>2700kg</t>
  </si>
  <si>
    <t>204.590</t>
  </si>
  <si>
    <t>Fiat</t>
  </si>
  <si>
    <t>Fiorino cargo 1,4 BZ Elegant</t>
  </si>
  <si>
    <t>ZFA22500000075571</t>
  </si>
  <si>
    <t>WGMNS94</t>
  </si>
  <si>
    <t>Ciężarowy</t>
  </si>
  <si>
    <t>610 kg</t>
  </si>
  <si>
    <t>41.894</t>
  </si>
  <si>
    <t>Mitsubishi</t>
  </si>
  <si>
    <t>Space Star</t>
  </si>
  <si>
    <t>XMCLNDG1AXF055715</t>
  </si>
  <si>
    <t>WGM 27692</t>
  </si>
  <si>
    <t>osobowy</t>
  </si>
  <si>
    <t>11.03.2020</t>
  </si>
  <si>
    <t>10.03.2023</t>
  </si>
  <si>
    <t>09.06.2020</t>
  </si>
  <si>
    <t>08.06.2023</t>
  </si>
  <si>
    <t>22.06.2020</t>
  </si>
  <si>
    <t>21.06.2023</t>
  </si>
  <si>
    <t>29.08.2020</t>
  </si>
  <si>
    <t>28.08.2023</t>
  </si>
  <si>
    <t>10.10.2020</t>
  </si>
  <si>
    <t>09.10.2023</t>
  </si>
  <si>
    <t>26.11.2020</t>
  </si>
  <si>
    <t>25.11.2023</t>
  </si>
  <si>
    <t>01.01.2020</t>
  </si>
  <si>
    <t>31.12.2022</t>
  </si>
  <si>
    <t>05.12.2022</t>
  </si>
  <si>
    <t>15.12.2019</t>
  </si>
  <si>
    <t>14.12.2022</t>
  </si>
  <si>
    <t>20.12.2022</t>
  </si>
  <si>
    <t>21.12.2022</t>
  </si>
  <si>
    <t>23.12.2019</t>
  </si>
  <si>
    <t>22.12.2022</t>
  </si>
  <si>
    <t>02.11.2023</t>
  </si>
  <si>
    <t>22.09.2020</t>
  </si>
  <si>
    <t>21.09.2023</t>
  </si>
  <si>
    <t>18.12.2020</t>
  </si>
  <si>
    <t>17.12.2023</t>
  </si>
  <si>
    <t>07.12.2020</t>
  </si>
  <si>
    <t>06.12.2023</t>
  </si>
  <si>
    <t>13.12.2020</t>
  </si>
  <si>
    <t>13.12.2023</t>
  </si>
  <si>
    <t xml:space="preserve">Tabela nr 7 - Wykaz maszyn i urządzeń budowlanych </t>
  </si>
  <si>
    <t xml:space="preserve">5. Zespół Szkół Technicznych i Licealnych nr 2 </t>
  </si>
  <si>
    <t>VNKKG92390A177437</t>
  </si>
  <si>
    <t>WGM HG60</t>
  </si>
  <si>
    <t>08.12.2008</t>
  </si>
  <si>
    <t>04.01.2020</t>
  </si>
  <si>
    <t>31.07.2020</t>
  </si>
  <si>
    <t>30.07.2023</t>
  </si>
  <si>
    <t>08.07.2020</t>
  </si>
  <si>
    <t>07.07.2023</t>
  </si>
  <si>
    <t>16.12.2020</t>
  </si>
  <si>
    <t>15.12.2023</t>
  </si>
  <si>
    <t>19.11.2020</t>
  </si>
  <si>
    <t>08.12.2020</t>
  </si>
  <si>
    <t>18.11.2023</t>
  </si>
  <si>
    <t>Toyota</t>
  </si>
  <si>
    <t>Yaris</t>
  </si>
  <si>
    <t>07.12.2023</t>
  </si>
  <si>
    <t>kserokopiarka Sharp AR-5618N</t>
  </si>
  <si>
    <t>projektor nec</t>
  </si>
  <si>
    <t>proojektor benq 2 sztuki</t>
  </si>
  <si>
    <t>komputer lenovo 2 sztuki</t>
  </si>
  <si>
    <t>komputer lenovo PCV520</t>
  </si>
  <si>
    <t>projektor optoma 2 sztuki</t>
  </si>
  <si>
    <t xml:space="preserve">kasa fiskalna </t>
  </si>
  <si>
    <t xml:space="preserve">projektor optoma </t>
  </si>
  <si>
    <t>projektor benq</t>
  </si>
  <si>
    <t xml:space="preserve">drukarka </t>
  </si>
  <si>
    <t>kserokopiarka sharp AR-6020D</t>
  </si>
  <si>
    <t>komputer 2 szt</t>
  </si>
  <si>
    <t>komputer dell inspirion</t>
  </si>
  <si>
    <t>projektor acer</t>
  </si>
  <si>
    <t>laptop toshiba CD50-D-14D</t>
  </si>
  <si>
    <t>asus notebook x550vc-x0007h</t>
  </si>
  <si>
    <t>laptop toshiba C875D-71</t>
  </si>
  <si>
    <t>notebook toshiba satellite c50-B-14D - 6 sztuk</t>
  </si>
  <si>
    <t>laptop asus</t>
  </si>
  <si>
    <t>notebook lenovo</t>
  </si>
  <si>
    <t>notebook HP 15,6</t>
  </si>
  <si>
    <t>laptop lenovo</t>
  </si>
  <si>
    <t>Publiczne Ognisko Plastyczne im. Jana Skotnickiego</t>
  </si>
  <si>
    <t>Ryzyka podlegające ubezpieczeniu w danym pojeździe (wybrane ryzyka zaznaczone X)</t>
  </si>
  <si>
    <t>OC</t>
  </si>
  <si>
    <t>NW</t>
  </si>
  <si>
    <t>AC/KR</t>
  </si>
  <si>
    <t xml:space="preserve">ASS </t>
  </si>
  <si>
    <t xml:space="preserve">05-825 Grodzisk Mazowiecki, ul. Żwirki i Wigury 4 </t>
  </si>
  <si>
    <t xml:space="preserve">Tabela nr 5 </t>
  </si>
  <si>
    <t xml:space="preserve">Szkodowość w okresie ostatnich 3 lat </t>
  </si>
  <si>
    <t>Ryzyko</t>
  </si>
  <si>
    <t>Data Szkody</t>
  </si>
  <si>
    <t>Opis szkody</t>
  </si>
  <si>
    <t>Wypłata</t>
  </si>
  <si>
    <t>OC dróg</t>
  </si>
  <si>
    <t>OC ogólne</t>
  </si>
  <si>
    <t>Uszkodzenie pojazdu wskutek uderzenia kamieniem, który wypadł spod kosiarki podczas wykaszania traw.</t>
  </si>
  <si>
    <t>Mienie od ognia i innych zdarzeń</t>
  </si>
  <si>
    <t>Zniszczenie kompaktu w łazience( spłuczka i sedes) wskutek dewastacji.</t>
  </si>
  <si>
    <t>Uszkodzenie ogrodzenia wskutek uderzenia przez pojazd.</t>
  </si>
  <si>
    <t>Uszkodzenie pojazdu przez spadający spróchniały konar drzewa rosnącego w pasie drogi.</t>
  </si>
  <si>
    <t>Zniszczenie switcha 24 portowego w pracowni informatycznej w wyniku przepięcia elektrycznego.</t>
  </si>
  <si>
    <t>Zalanie sufitu w pokoju mieszkańca w wyniku silnych opadów deszczu.</t>
  </si>
  <si>
    <t>Uszkodzenie pojazdu (wybicie szyby) podczas koszenia trawy przy drodze.</t>
  </si>
  <si>
    <t>Uszkodzenie pojazdu przez powalone drzewo.</t>
  </si>
  <si>
    <t>Uszkodzenie dachu budynku gospodarczego przez powalone drzewo</t>
  </si>
  <si>
    <t>Komunikacja</t>
  </si>
  <si>
    <t xml:space="preserve">OC ppm </t>
  </si>
  <si>
    <t>2016-2019</t>
  </si>
  <si>
    <t>Autocasco</t>
  </si>
  <si>
    <t xml:space="preserve">2016-2019 </t>
  </si>
  <si>
    <t>4 szkody zlikwidowane z umowy Autocasco</t>
  </si>
  <si>
    <t>5 szkód zlikwidowane z umowy OC ppm</t>
  </si>
  <si>
    <t>W0VJ7H606KV636164</t>
  </si>
  <si>
    <t>WGM 74359</t>
  </si>
  <si>
    <t>Vivaro B Kombi Edition</t>
  </si>
  <si>
    <t>Opel</t>
  </si>
  <si>
    <t>18-10-2019</t>
  </si>
  <si>
    <t>1945 kg</t>
  </si>
  <si>
    <t>2890 kg</t>
  </si>
  <si>
    <t>18.10.2020</t>
  </si>
  <si>
    <t>17.10.2023</t>
  </si>
  <si>
    <t>Immobilizer</t>
  </si>
  <si>
    <t>ALARM, Immobilizer</t>
  </si>
  <si>
    <t>zestaw komuterowy</t>
  </si>
  <si>
    <t xml:space="preserve">Laptop </t>
  </si>
  <si>
    <t xml:space="preserve">Ford </t>
  </si>
  <si>
    <t>Tourneo</t>
  </si>
  <si>
    <t>WF0LXXTACLKK46454</t>
  </si>
  <si>
    <t>WGM 76006</t>
  </si>
  <si>
    <t>24-10-2019</t>
  </si>
  <si>
    <t>23.10.2023</t>
  </si>
  <si>
    <t>24.10.2020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</si>
</sst>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[$-415]0"/>
    <numFmt numFmtId="182" formatCode="d&quot;.&quot;mm&quot;.&quot;yyyy"/>
    <numFmt numFmtId="183" formatCode="[$-415]#,##0"/>
    <numFmt numFmtId="184" formatCode="[$-415]yyyy\-mm\-dd"/>
    <numFmt numFmtId="185" formatCode="[$-415]d&quot;.&quot;mm&quot;.&quot;yyyy"/>
    <numFmt numFmtId="186" formatCode="[$-F400]h:mm:ss\ AM/PM"/>
    <numFmt numFmtId="187" formatCode="d/mm/yyyy"/>
    <numFmt numFmtId="188" formatCode="_-* #,##0.00\ [$zł-415]_-;\-* #,##0.00\ [$zł-415]_-;_-* &quot;-&quot;??\ [$zł-415]_-;_-@_-"/>
    <numFmt numFmtId="189" formatCode="[$-415]dddd\,\ d\ mmmm\ yyyy"/>
  </numFmts>
  <fonts count="7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8"/>
      <name val="Czcionka tekstu podstawowego"/>
      <family val="0"/>
    </font>
    <font>
      <sz val="11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.5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11" fillId="0" borderId="0">
      <alignment/>
      <protection/>
    </xf>
    <xf numFmtId="44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8" fontId="0" fillId="0" borderId="0" xfId="0" applyNumberFormat="1" applyFont="1" applyAlignment="1">
      <alignment horizontal="right"/>
    </xf>
    <xf numFmtId="168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8" fontId="12" fillId="0" borderId="10" xfId="0" applyNumberFormat="1" applyFont="1" applyFill="1" applyBorder="1" applyAlignment="1">
      <alignment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1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0" fillId="0" borderId="1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168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8" fontId="0" fillId="0" borderId="13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8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0" xfId="55" applyNumberFormat="1" applyFont="1" applyFill="1" applyBorder="1" applyAlignment="1">
      <alignment horizontal="center" vertical="center" wrapText="1"/>
      <protection/>
    </xf>
    <xf numFmtId="44" fontId="1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/>
      <protection/>
    </xf>
    <xf numFmtId="44" fontId="0" fillId="0" borderId="10" xfId="72" applyFont="1" applyBorder="1" applyAlignment="1">
      <alignment vertical="center"/>
    </xf>
    <xf numFmtId="44" fontId="0" fillId="0" borderId="14" xfId="72" applyFont="1" applyFill="1" applyBorder="1" applyAlignment="1">
      <alignment vertical="center"/>
    </xf>
    <xf numFmtId="44" fontId="0" fillId="35" borderId="14" xfId="72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41" fontId="0" fillId="0" borderId="10" xfId="72" applyNumberFormat="1" applyFont="1" applyBorder="1" applyAlignment="1">
      <alignment vertical="center"/>
    </xf>
    <xf numFmtId="0" fontId="4" fillId="0" borderId="10" xfId="60" applyNumberFormat="1" applyFont="1" applyFill="1" applyBorder="1" applyAlignment="1">
      <alignment horizontal="right" vertical="center" wrapText="1"/>
      <protection/>
    </xf>
    <xf numFmtId="44" fontId="0" fillId="0" borderId="10" xfId="72" applyFont="1" applyBorder="1" applyAlignment="1">
      <alignment vertical="center" wrapText="1"/>
    </xf>
    <xf numFmtId="41" fontId="0" fillId="0" borderId="14" xfId="72" applyNumberFormat="1" applyFont="1" applyFill="1" applyBorder="1" applyAlignment="1">
      <alignment vertical="center"/>
    </xf>
    <xf numFmtId="44" fontId="0" fillId="0" borderId="14" xfId="72" applyFont="1" applyFill="1" applyBorder="1" applyAlignment="1">
      <alignment vertical="center" wrapText="1"/>
    </xf>
    <xf numFmtId="43" fontId="0" fillId="0" borderId="14" xfId="72" applyNumberFormat="1" applyFont="1" applyFill="1" applyBorder="1" applyAlignment="1">
      <alignment vertical="center" wrapText="1"/>
    </xf>
    <xf numFmtId="43" fontId="0" fillId="0" borderId="10" xfId="72" applyNumberFormat="1" applyFont="1" applyBorder="1" applyAlignment="1">
      <alignment vertical="center" wrapText="1"/>
    </xf>
    <xf numFmtId="0" fontId="0" fillId="0" borderId="15" xfId="55" applyFont="1" applyFill="1" applyBorder="1" applyAlignment="1">
      <alignment horizontal="center" vertical="center"/>
      <protection/>
    </xf>
    <xf numFmtId="0" fontId="0" fillId="36" borderId="16" xfId="55" applyFont="1" applyFill="1" applyBorder="1" applyAlignment="1">
      <alignment horizontal="center" vertical="center"/>
      <protection/>
    </xf>
    <xf numFmtId="0" fontId="0" fillId="0" borderId="16" xfId="55" applyFont="1" applyFill="1" applyBorder="1" applyAlignment="1">
      <alignment horizontal="center" vertical="center"/>
      <protection/>
    </xf>
    <xf numFmtId="0" fontId="0" fillId="0" borderId="16" xfId="55" applyFont="1" applyFill="1" applyBorder="1" applyAlignment="1">
      <alignment horizontal="center" vertical="center" wrapText="1"/>
      <protection/>
    </xf>
    <xf numFmtId="0" fontId="0" fillId="0" borderId="15" xfId="55" applyFont="1" applyFill="1" applyBorder="1" applyAlignment="1">
      <alignment horizontal="center" vertical="center" wrapText="1"/>
      <protection/>
    </xf>
    <xf numFmtId="0" fontId="0" fillId="0" borderId="17" xfId="55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right" vertical="center" wrapText="1"/>
      <protection/>
    </xf>
    <xf numFmtId="0" fontId="0" fillId="36" borderId="14" xfId="55" applyNumberFormat="1" applyFont="1" applyFill="1" applyBorder="1" applyAlignment="1">
      <alignment horizontal="right" vertical="center" wrapText="1"/>
      <protection/>
    </xf>
    <xf numFmtId="0" fontId="4" fillId="0" borderId="14" xfId="60" applyNumberFormat="1" applyFont="1" applyFill="1" applyBorder="1" applyAlignment="1">
      <alignment horizontal="right" vertical="center" wrapText="1"/>
      <protection/>
    </xf>
    <xf numFmtId="0" fontId="0" fillId="0" borderId="14" xfId="60" applyNumberFormat="1" applyFont="1" applyFill="1" applyBorder="1" applyAlignment="1">
      <alignment horizontal="right" vertical="center" wrapText="1"/>
      <protection/>
    </xf>
    <xf numFmtId="1" fontId="4" fillId="0" borderId="14" xfId="60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wrapText="1"/>
    </xf>
    <xf numFmtId="49" fontId="0" fillId="0" borderId="10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/>
    </xf>
    <xf numFmtId="0" fontId="0" fillId="0" borderId="13" xfId="57" applyFont="1" applyFill="1" applyBorder="1" applyAlignment="1">
      <alignment vertical="center" wrapText="1"/>
      <protection/>
    </xf>
    <xf numFmtId="4" fontId="12" fillId="0" borderId="13" xfId="57" applyNumberFormat="1" applyFont="1" applyFill="1" applyBorder="1" applyAlignment="1">
      <alignment vertical="center" wrapText="1"/>
      <protection/>
    </xf>
    <xf numFmtId="0" fontId="0" fillId="0" borderId="13" xfId="57" applyFont="1" applyFill="1" applyBorder="1">
      <alignment/>
      <protection/>
    </xf>
    <xf numFmtId="0" fontId="0" fillId="0" borderId="10" xfId="57" applyFont="1" applyFill="1" applyBorder="1" applyAlignment="1">
      <alignment vertical="center" wrapText="1"/>
      <protection/>
    </xf>
    <xf numFmtId="0" fontId="0" fillId="0" borderId="10" xfId="57" applyFont="1" applyFill="1" applyBorder="1">
      <alignment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168" fontId="0" fillId="0" borderId="10" xfId="0" applyNumberFormat="1" applyFill="1" applyBorder="1" applyAlignment="1">
      <alignment/>
    </xf>
    <xf numFmtId="41" fontId="0" fillId="0" borderId="15" xfId="72" applyNumberFormat="1" applyFont="1" applyBorder="1" applyAlignment="1">
      <alignment vertical="center"/>
    </xf>
    <xf numFmtId="0" fontId="4" fillId="0" borderId="12" xfId="60" applyNumberFormat="1" applyFont="1" applyFill="1" applyBorder="1" applyAlignment="1">
      <alignment horizontal="right" vertical="center" wrapText="1"/>
      <protection/>
    </xf>
    <xf numFmtId="0" fontId="1" fillId="34" borderId="0" xfId="0" applyFont="1" applyFill="1" applyAlignment="1">
      <alignment/>
    </xf>
    <xf numFmtId="44" fontId="0" fillId="0" borderId="0" xfId="0" applyNumberFormat="1" applyFont="1" applyAlignment="1">
      <alignment/>
    </xf>
    <xf numFmtId="44" fontId="0" fillId="35" borderId="10" xfId="0" applyNumberFormat="1" applyFont="1" applyFill="1" applyBorder="1" applyAlignment="1">
      <alignment/>
    </xf>
    <xf numFmtId="44" fontId="72" fillId="34" borderId="10" xfId="0" applyNumberFormat="1" applyFont="1" applyFill="1" applyBorder="1" applyAlignment="1">
      <alignment vertical="center" wrapText="1"/>
    </xf>
    <xf numFmtId="44" fontId="1" fillId="35" borderId="10" xfId="0" applyNumberFormat="1" applyFont="1" applyFill="1" applyBorder="1" applyAlignment="1">
      <alignment horizontal="left" vertical="center" wrapText="1"/>
    </xf>
    <xf numFmtId="44" fontId="0" fillId="0" borderId="13" xfId="0" applyNumberFormat="1" applyFont="1" applyFill="1" applyBorder="1" applyAlignment="1">
      <alignment horizontal="center" vertical="center" wrapText="1"/>
    </xf>
    <xf numFmtId="44" fontId="1" fillId="35" borderId="10" xfId="0" applyNumberFormat="1" applyFont="1" applyFill="1" applyBorder="1" applyAlignment="1">
      <alignment vertical="center" wrapText="1"/>
    </xf>
    <xf numFmtId="44" fontId="1" fillId="35" borderId="10" xfId="70" applyNumberFormat="1" applyFont="1" applyFill="1" applyBorder="1" applyAlignment="1">
      <alignment horizontal="left" vertical="center" wrapText="1"/>
    </xf>
    <xf numFmtId="44" fontId="0" fillId="0" borderId="13" xfId="0" applyNumberFormat="1" applyFont="1" applyFill="1" applyBorder="1" applyAlignment="1">
      <alignment vertical="center" wrapText="1"/>
    </xf>
    <xf numFmtId="44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8" fontId="8" fillId="0" borderId="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4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44" fontId="1" fillId="0" borderId="0" xfId="72" applyFont="1" applyFill="1" applyBorder="1" applyAlignment="1">
      <alignment vertical="center" wrapText="1"/>
    </xf>
    <xf numFmtId="44" fontId="1" fillId="0" borderId="0" xfId="0" applyNumberFormat="1" applyFont="1" applyAlignment="1">
      <alignment/>
    </xf>
    <xf numFmtId="44" fontId="0" fillId="0" borderId="10" xfId="0" applyNumberFormat="1" applyFont="1" applyBorder="1" applyAlignment="1">
      <alignment vertical="center" wrapText="1"/>
    </xf>
    <xf numFmtId="0" fontId="24" fillId="0" borderId="10" xfId="59" applyFont="1" applyBorder="1" applyAlignment="1">
      <alignment horizontal="center" vertical="center" wrapText="1"/>
      <protection/>
    </xf>
    <xf numFmtId="44" fontId="1" fillId="35" borderId="10" xfId="0" applyNumberFormat="1" applyFont="1" applyFill="1" applyBorder="1" applyAlignment="1">
      <alignment/>
    </xf>
    <xf numFmtId="0" fontId="73" fillId="0" borderId="10" xfId="0" applyFont="1" applyFill="1" applyBorder="1" applyAlignment="1">
      <alignment/>
    </xf>
    <xf numFmtId="44" fontId="0" fillId="0" borderId="20" xfId="72" applyFont="1" applyBorder="1" applyAlignment="1">
      <alignment vertical="center"/>
    </xf>
    <xf numFmtId="44" fontId="0" fillId="0" borderId="21" xfId="72" applyFont="1" applyFill="1" applyBorder="1" applyAlignment="1">
      <alignment vertical="center"/>
    </xf>
    <xf numFmtId="44" fontId="0" fillId="0" borderId="0" xfId="0" applyNumberFormat="1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22" xfId="0" applyFont="1" applyFill="1" applyBorder="1" applyAlignment="1">
      <alignment vertical="center" wrapText="1"/>
    </xf>
    <xf numFmtId="0" fontId="74" fillId="0" borderId="22" xfId="0" applyFont="1" applyFill="1" applyBorder="1" applyAlignment="1">
      <alignment horizontal="center" vertical="center" wrapText="1"/>
    </xf>
    <xf numFmtId="168" fontId="0" fillId="0" borderId="12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0" fillId="0" borderId="13" xfId="57" applyNumberFormat="1" applyFont="1" applyFill="1" applyBorder="1" applyAlignment="1">
      <alignment horizontal="center" vertical="center" wrapText="1"/>
      <protection/>
    </xf>
    <xf numFmtId="44" fontId="72" fillId="34" borderId="13" xfId="0" applyNumberFormat="1" applyFont="1" applyFill="1" applyBorder="1" applyAlignment="1">
      <alignment horizontal="center" vertical="center" wrapText="1"/>
    </xf>
    <xf numFmtId="44" fontId="0" fillId="0" borderId="18" xfId="0" applyNumberFormat="1" applyFont="1" applyFill="1" applyBorder="1" applyAlignment="1">
      <alignment horizontal="center" vertical="center" wrapText="1"/>
    </xf>
    <xf numFmtId="44" fontId="0" fillId="0" borderId="14" xfId="0" applyNumberFormat="1" applyFont="1" applyFill="1" applyBorder="1" applyAlignment="1">
      <alignment horizontal="center" vertical="center" wrapText="1"/>
    </xf>
    <xf numFmtId="44" fontId="1" fillId="34" borderId="0" xfId="0" applyNumberFormat="1" applyFont="1" applyFill="1" applyBorder="1" applyAlignment="1">
      <alignment horizontal="right"/>
    </xf>
    <xf numFmtId="0" fontId="72" fillId="34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168" fontId="0" fillId="0" borderId="14" xfId="0" applyNumberFormat="1" applyFont="1" applyFill="1" applyBorder="1" applyAlignment="1">
      <alignment vertical="center" wrapText="1"/>
    </xf>
    <xf numFmtId="168" fontId="0" fillId="0" borderId="13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horizontal="right" vertical="top" wrapText="1"/>
    </xf>
    <xf numFmtId="0" fontId="0" fillId="0" borderId="22" xfId="0" applyFill="1" applyBorder="1" applyAlignment="1">
      <alignment/>
    </xf>
    <xf numFmtId="168" fontId="0" fillId="0" borderId="10" xfId="0" applyNumberFormat="1" applyBorder="1" applyAlignment="1">
      <alignment/>
    </xf>
    <xf numFmtId="0" fontId="24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168" fontId="0" fillId="0" borderId="24" xfId="0" applyNumberFormat="1" applyFont="1" applyFill="1" applyBorder="1" applyAlignment="1">
      <alignment vertical="center" wrapText="1"/>
    </xf>
    <xf numFmtId="168" fontId="0" fillId="0" borderId="20" xfId="0" applyNumberFormat="1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48" fillId="34" borderId="13" xfId="0" applyNumberFormat="1" applyFont="1" applyFill="1" applyBorder="1" applyAlignment="1">
      <alignment vertical="center" wrapText="1"/>
    </xf>
    <xf numFmtId="0" fontId="75" fillId="34" borderId="13" xfId="0" applyFont="1" applyFill="1" applyBorder="1" applyAlignment="1">
      <alignment vertical="center" wrapText="1"/>
    </xf>
    <xf numFmtId="0" fontId="75" fillId="34" borderId="10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4" fontId="0" fillId="0" borderId="26" xfId="57" applyNumberFormat="1" applyFont="1" applyFill="1" applyBorder="1" applyAlignment="1">
      <alignment horizontal="center" vertical="center" wrapText="1"/>
      <protection/>
    </xf>
    <xf numFmtId="168" fontId="11" fillId="0" borderId="10" xfId="0" applyNumberFormat="1" applyFont="1" applyBorder="1" applyAlignment="1">
      <alignment/>
    </xf>
    <xf numFmtId="44" fontId="0" fillId="0" borderId="18" xfId="0" applyNumberFormat="1" applyFont="1" applyFill="1" applyBorder="1" applyAlignment="1">
      <alignment horizontal="center" vertical="center" wrapText="1"/>
    </xf>
    <xf numFmtId="44" fontId="0" fillId="0" borderId="14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0" fontId="17" fillId="34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168" fontId="12" fillId="34" borderId="10" xfId="0" applyNumberFormat="1" applyFont="1" applyFill="1" applyBorder="1" applyAlignment="1">
      <alignment vertical="center" wrapText="1"/>
    </xf>
    <xf numFmtId="168" fontId="12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vertical="center" wrapText="1"/>
    </xf>
    <xf numFmtId="44" fontId="0" fillId="34" borderId="10" xfId="0" applyNumberFormat="1" applyFont="1" applyFill="1" applyBorder="1" applyAlignment="1">
      <alignment vertical="center"/>
    </xf>
    <xf numFmtId="44" fontId="0" fillId="34" borderId="13" xfId="57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44" fontId="0" fillId="34" borderId="10" xfId="57" applyNumberFormat="1" applyFont="1" applyFill="1" applyBorder="1" applyAlignment="1">
      <alignment horizontal="center" vertical="center" wrapText="1"/>
      <protection/>
    </xf>
    <xf numFmtId="4" fontId="12" fillId="34" borderId="13" xfId="0" applyNumberFormat="1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vertical="center" wrapText="1"/>
    </xf>
    <xf numFmtId="44" fontId="0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wrapText="1"/>
    </xf>
    <xf numFmtId="0" fontId="0" fillId="34" borderId="0" xfId="0" applyFont="1" applyFill="1" applyAlignment="1">
      <alignment/>
    </xf>
    <xf numFmtId="4" fontId="0" fillId="0" borderId="13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vertical="center" wrapText="1"/>
    </xf>
    <xf numFmtId="0" fontId="24" fillId="34" borderId="13" xfId="0" applyFont="1" applyFill="1" applyBorder="1" applyAlignment="1">
      <alignment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1" fillId="0" borderId="12" xfId="56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/>
    </xf>
    <xf numFmtId="0" fontId="0" fillId="0" borderId="10" xfId="0" applyFont="1" applyFill="1" applyBorder="1" applyAlignment="1">
      <alignment horizontal="right" vertical="center" wrapText="1"/>
    </xf>
    <xf numFmtId="168" fontId="0" fillId="0" borderId="10" xfId="44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center" vertical="center" wrapText="1"/>
      <protection/>
    </xf>
    <xf numFmtId="0" fontId="4" fillId="37" borderId="10" xfId="45" applyFont="1" applyFill="1" applyBorder="1" applyAlignment="1" applyProtection="1">
      <alignment horizontal="center" vertical="center" wrapText="1"/>
      <protection/>
    </xf>
    <xf numFmtId="0" fontId="4" fillId="37" borderId="10" xfId="45" applyFont="1" applyFill="1" applyBorder="1" applyAlignment="1" applyProtection="1">
      <alignment horizontal="center" vertical="center"/>
      <protection/>
    </xf>
    <xf numFmtId="0" fontId="4" fillId="0" borderId="10" xfId="45" applyFont="1" applyFill="1" applyBorder="1" applyAlignment="1" applyProtection="1">
      <alignment horizontal="center" vertical="center"/>
      <protection/>
    </xf>
    <xf numFmtId="183" fontId="4" fillId="37" borderId="10" xfId="45" applyNumberFormat="1" applyFont="1" applyFill="1" applyBorder="1" applyAlignment="1" applyProtection="1">
      <alignment horizontal="center" vertical="center"/>
      <protection/>
    </xf>
    <xf numFmtId="0" fontId="23" fillId="37" borderId="10" xfId="45" applyFont="1" applyFill="1" applyBorder="1" applyAlignment="1" applyProtection="1">
      <alignment horizontal="center" vertical="center"/>
      <protection/>
    </xf>
    <xf numFmtId="0" fontId="23" fillId="37" borderId="10" xfId="45" applyFont="1" applyFill="1" applyBorder="1" applyAlignment="1" applyProtection="1">
      <alignment horizontal="center" vertical="center" wrapText="1"/>
      <protection/>
    </xf>
    <xf numFmtId="187" fontId="0" fillId="0" borderId="10" xfId="0" applyNumberFormat="1" applyFont="1" applyFill="1" applyBorder="1" applyAlignment="1">
      <alignment horizontal="center" vertical="center" wrapText="1"/>
    </xf>
    <xf numFmtId="0" fontId="1" fillId="35" borderId="10" xfId="56" applyFont="1" applyFill="1" applyBorder="1" applyAlignment="1">
      <alignment horizontal="center" vertical="center" wrapText="1"/>
      <protection/>
    </xf>
    <xf numFmtId="168" fontId="0" fillId="0" borderId="10" xfId="56" applyNumberFormat="1" applyFont="1" applyFill="1" applyBorder="1" applyAlignment="1">
      <alignment horizontal="center" vertical="center" wrapText="1"/>
      <protection/>
    </xf>
    <xf numFmtId="168" fontId="0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1" fillId="0" borderId="10" xfId="55" applyFont="1" applyFill="1" applyBorder="1" applyAlignment="1">
      <alignment horizontal="center" vertical="center" wrapText="1"/>
      <protection/>
    </xf>
    <xf numFmtId="186" fontId="1" fillId="0" borderId="10" xfId="0" applyNumberFormat="1" applyFont="1" applyFill="1" applyBorder="1" applyAlignment="1">
      <alignment horizontal="center" vertical="center"/>
    </xf>
    <xf numFmtId="44" fontId="1" fillId="38" borderId="27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168" fontId="0" fillId="0" borderId="22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Border="1" applyAlignment="1">
      <alignment vertical="center"/>
    </xf>
    <xf numFmtId="168" fontId="1" fillId="0" borderId="0" xfId="0" applyNumberFormat="1" applyFont="1" applyAlignment="1">
      <alignment horizontal="right"/>
    </xf>
    <xf numFmtId="168" fontId="24" fillId="34" borderId="10" xfId="0" applyNumberFormat="1" applyFont="1" applyFill="1" applyBorder="1" applyAlignment="1">
      <alignment horizontal="right" vertical="center" wrapText="1"/>
    </xf>
    <xf numFmtId="168" fontId="24" fillId="34" borderId="13" xfId="0" applyNumberFormat="1" applyFont="1" applyFill="1" applyBorder="1" applyAlignment="1">
      <alignment horizontal="right" vertical="center" wrapText="1"/>
    </xf>
    <xf numFmtId="168" fontId="24" fillId="34" borderId="23" xfId="0" applyNumberFormat="1" applyFont="1" applyFill="1" applyBorder="1" applyAlignment="1">
      <alignment horizontal="right" vertical="center" wrapText="1"/>
    </xf>
    <xf numFmtId="168" fontId="24" fillId="34" borderId="10" xfId="61" applyNumberFormat="1" applyFont="1" applyFill="1" applyBorder="1" applyAlignment="1">
      <alignment horizontal="right" vertical="center" wrapText="1"/>
      <protection/>
    </xf>
    <xf numFmtId="168" fontId="7" fillId="0" borderId="10" xfId="0" applyNumberFormat="1" applyFont="1" applyBorder="1" applyAlignment="1">
      <alignment horizontal="right" vertical="top" wrapText="1"/>
    </xf>
    <xf numFmtId="168" fontId="0" fillId="0" borderId="10" xfId="75" applyNumberFormat="1" applyFont="1" applyFill="1" applyBorder="1" applyAlignment="1">
      <alignment vertical="center" wrapText="1"/>
    </xf>
    <xf numFmtId="168" fontId="0" fillId="0" borderId="10" xfId="75" applyNumberFormat="1" applyFont="1" applyFill="1" applyBorder="1" applyAlignment="1">
      <alignment horizontal="right" vertical="center" wrapText="1"/>
    </xf>
    <xf numFmtId="168" fontId="0" fillId="0" borderId="10" xfId="75" applyNumberFormat="1" applyFont="1" applyBorder="1" applyAlignment="1">
      <alignment/>
    </xf>
    <xf numFmtId="168" fontId="74" fillId="0" borderId="20" xfId="0" applyNumberFormat="1" applyFont="1" applyBorder="1" applyAlignment="1">
      <alignment horizontal="right" vertical="center" wrapText="1"/>
    </xf>
    <xf numFmtId="168" fontId="74" fillId="0" borderId="28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168" fontId="16" fillId="0" borderId="10" xfId="0" applyNumberFormat="1" applyFont="1" applyBorder="1" applyAlignment="1">
      <alignment horizontal="right" vertical="center" wrapText="1"/>
    </xf>
    <xf numFmtId="168" fontId="4" fillId="0" borderId="10" xfId="0" applyNumberFormat="1" applyFont="1" applyBorder="1" applyAlignment="1">
      <alignment horizontal="right" vertical="top" wrapText="1"/>
    </xf>
    <xf numFmtId="168" fontId="0" fillId="0" borderId="10" xfId="0" applyNumberFormat="1" applyFont="1" applyFill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1" fillId="0" borderId="10" xfId="0" applyNumberFormat="1" applyFont="1" applyBorder="1" applyAlignment="1">
      <alignment horizontal="right" wrapText="1"/>
    </xf>
    <xf numFmtId="168" fontId="1" fillId="0" borderId="0" xfId="0" applyNumberFormat="1" applyFont="1" applyBorder="1" applyAlignment="1">
      <alignment horizontal="right" wrapText="1"/>
    </xf>
    <xf numFmtId="168" fontId="0" fillId="0" borderId="18" xfId="0" applyNumberFormat="1" applyFont="1" applyFill="1" applyBorder="1" applyAlignment="1">
      <alignment vertical="center" wrapText="1"/>
    </xf>
    <xf numFmtId="168" fontId="1" fillId="0" borderId="11" xfId="0" applyNumberFormat="1" applyFont="1" applyFill="1" applyBorder="1" applyAlignment="1">
      <alignment vertical="center" wrapText="1"/>
    </xf>
    <xf numFmtId="168" fontId="0" fillId="34" borderId="10" xfId="61" applyNumberFormat="1" applyFont="1" applyFill="1" applyBorder="1" applyAlignment="1">
      <alignment horizontal="right" vertical="center" wrapText="1"/>
      <protection/>
    </xf>
    <xf numFmtId="168" fontId="0" fillId="34" borderId="10" xfId="0" applyNumberFormat="1" applyFont="1" applyFill="1" applyBorder="1" applyAlignment="1">
      <alignment horizontal="right" vertical="center" wrapText="1"/>
    </xf>
    <xf numFmtId="168" fontId="0" fillId="34" borderId="10" xfId="70" applyNumberFormat="1" applyFont="1" applyFill="1" applyBorder="1" applyAlignment="1">
      <alignment vertical="center"/>
    </xf>
    <xf numFmtId="168" fontId="74" fillId="0" borderId="10" xfId="75" applyNumberFormat="1" applyFont="1" applyBorder="1" applyAlignment="1">
      <alignment/>
    </xf>
    <xf numFmtId="168" fontId="74" fillId="0" borderId="20" xfId="75" applyNumberFormat="1" applyFont="1" applyBorder="1" applyAlignment="1">
      <alignment/>
    </xf>
    <xf numFmtId="168" fontId="72" fillId="0" borderId="10" xfId="0" applyNumberFormat="1" applyFont="1" applyBorder="1" applyAlignment="1">
      <alignment horizontal="right" vertical="center" wrapText="1"/>
    </xf>
    <xf numFmtId="168" fontId="0" fillId="0" borderId="0" xfId="0" applyNumberFormat="1" applyFont="1" applyAlignment="1">
      <alignment horizontal="right" wrapText="1"/>
    </xf>
    <xf numFmtId="168" fontId="1" fillId="0" borderId="15" xfId="0" applyNumberFormat="1" applyFont="1" applyFill="1" applyBorder="1" applyAlignment="1">
      <alignment horizontal="center" vertical="center" wrapText="1"/>
    </xf>
    <xf numFmtId="168" fontId="1" fillId="39" borderId="10" xfId="0" applyNumberFormat="1" applyFont="1" applyFill="1" applyBorder="1" applyAlignment="1">
      <alignment horizontal="right" wrapText="1"/>
    </xf>
    <xf numFmtId="44" fontId="48" fillId="34" borderId="13" xfId="0" applyNumberFormat="1" applyFont="1" applyFill="1" applyBorder="1" applyAlignment="1">
      <alignment horizontal="center" vertical="center" wrapText="1"/>
    </xf>
    <xf numFmtId="168" fontId="48" fillId="34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13" xfId="57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56" applyFont="1" applyFill="1" applyAlignment="1">
      <alignment vertical="center"/>
      <protection/>
    </xf>
    <xf numFmtId="0" fontId="8" fillId="0" borderId="0" xfId="56" applyFont="1" applyFill="1" applyBorder="1" applyAlignment="1">
      <alignment horizontal="right" vertical="center"/>
      <protection/>
    </xf>
    <xf numFmtId="0" fontId="8" fillId="0" borderId="0" xfId="56" applyFont="1" applyFill="1" applyAlignment="1">
      <alignment horizontal="right" vertical="center"/>
      <protection/>
    </xf>
    <xf numFmtId="0" fontId="12" fillId="0" borderId="0" xfId="56" applyFont="1" applyFill="1" applyAlignment="1">
      <alignment vertical="center"/>
      <protection/>
    </xf>
    <xf numFmtId="0" fontId="0" fillId="35" borderId="10" xfId="56" applyFont="1" applyFill="1" applyBorder="1" applyAlignment="1">
      <alignment vertical="center"/>
      <protection/>
    </xf>
    <xf numFmtId="49" fontId="4" fillId="37" borderId="10" xfId="45" applyNumberFormat="1" applyFont="1" applyFill="1" applyBorder="1" applyAlignment="1" applyProtection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vertical="center"/>
      <protection/>
    </xf>
    <xf numFmtId="49" fontId="4" fillId="37" borderId="10" xfId="45" applyNumberFormat="1" applyFont="1" applyFill="1" applyBorder="1" applyAlignment="1" applyProtection="1">
      <alignment horizontal="center" vertical="center"/>
      <protection/>
    </xf>
    <xf numFmtId="49" fontId="23" fillId="37" borderId="10" xfId="45" applyNumberFormat="1" applyFont="1" applyFill="1" applyBorder="1" applyAlignment="1" applyProtection="1">
      <alignment horizontal="center" vertical="center" wrapText="1"/>
      <protection/>
    </xf>
    <xf numFmtId="49" fontId="23" fillId="37" borderId="10" xfId="45" applyNumberFormat="1" applyFont="1" applyFill="1" applyBorder="1" applyAlignment="1" applyProtection="1">
      <alignment horizontal="center" vertical="center"/>
      <protection/>
    </xf>
    <xf numFmtId="0" fontId="24" fillId="0" borderId="10" xfId="56" applyFont="1" applyFill="1" applyBorder="1" applyAlignment="1">
      <alignment horizontal="center" vertical="center" wrapText="1"/>
      <protection/>
    </xf>
    <xf numFmtId="0" fontId="51" fillId="0" borderId="10" xfId="56" applyFont="1" applyFill="1" applyBorder="1" applyAlignment="1">
      <alignment horizontal="center" vertical="center" wrapText="1"/>
      <protection/>
    </xf>
    <xf numFmtId="0" fontId="0" fillId="35" borderId="10" xfId="56" applyFont="1" applyFill="1" applyBorder="1" applyAlignment="1">
      <alignment horizontal="center" vertical="center"/>
      <protection/>
    </xf>
    <xf numFmtId="0" fontId="0" fillId="0" borderId="0" xfId="56" applyFont="1">
      <alignment/>
      <protection/>
    </xf>
    <xf numFmtId="0" fontId="0" fillId="0" borderId="0" xfId="56" applyFont="1" applyFill="1" applyAlignment="1">
      <alignment horizontal="center" vertical="center"/>
      <protection/>
    </xf>
    <xf numFmtId="0" fontId="0" fillId="0" borderId="0" xfId="56" applyFont="1" applyAlignment="1">
      <alignment horizontal="left"/>
      <protection/>
    </xf>
    <xf numFmtId="0" fontId="76" fillId="0" borderId="10" xfId="0" applyNumberFormat="1" applyFont="1" applyBorder="1" applyAlignment="1">
      <alignment/>
    </xf>
    <xf numFmtId="14" fontId="76" fillId="0" borderId="10" xfId="0" applyNumberFormat="1" applyFont="1" applyBorder="1" applyAlignment="1">
      <alignment/>
    </xf>
    <xf numFmtId="168" fontId="76" fillId="0" borderId="10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0" fontId="65" fillId="0" borderId="10" xfId="58" applyNumberFormat="1" applyBorder="1">
      <alignment/>
      <protection/>
    </xf>
    <xf numFmtId="14" fontId="65" fillId="0" borderId="10" xfId="58" applyNumberFormat="1" applyBorder="1">
      <alignment/>
      <protection/>
    </xf>
    <xf numFmtId="168" fontId="65" fillId="0" borderId="10" xfId="58" applyNumberFormat="1" applyBorder="1">
      <alignment/>
      <protection/>
    </xf>
    <xf numFmtId="0" fontId="76" fillId="0" borderId="10" xfId="58" applyNumberFormat="1" applyFont="1" applyFill="1" applyBorder="1">
      <alignment/>
      <protection/>
    </xf>
    <xf numFmtId="0" fontId="65" fillId="0" borderId="10" xfId="58" applyNumberFormat="1" applyFont="1" applyFill="1" applyBorder="1">
      <alignment/>
      <protection/>
    </xf>
    <xf numFmtId="0" fontId="48" fillId="0" borderId="10" xfId="0" applyFont="1" applyBorder="1" applyAlignment="1">
      <alignment/>
    </xf>
    <xf numFmtId="168" fontId="48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168" fontId="53" fillId="0" borderId="0" xfId="0" applyNumberFormat="1" applyFont="1" applyAlignment="1">
      <alignment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9" borderId="31" xfId="0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4" fontId="12" fillId="0" borderId="29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44" fontId="1" fillId="35" borderId="10" xfId="7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left" vertical="center" wrapText="1"/>
    </xf>
    <xf numFmtId="0" fontId="1" fillId="35" borderId="25" xfId="0" applyFont="1" applyFill="1" applyBorder="1" applyAlignment="1">
      <alignment horizontal="left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25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44" fontId="0" fillId="0" borderId="33" xfId="72" applyFont="1" applyBorder="1" applyAlignment="1">
      <alignment horizontal="center" vertical="center" wrapText="1"/>
    </xf>
    <xf numFmtId="44" fontId="0" fillId="0" borderId="34" xfId="72" applyFont="1" applyBorder="1" applyAlignment="1">
      <alignment horizontal="center" vertical="center" wrapText="1"/>
    </xf>
    <xf numFmtId="44" fontId="0" fillId="0" borderId="18" xfId="72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35" borderId="10" xfId="56" applyFont="1" applyFill="1" applyBorder="1" applyAlignment="1">
      <alignment horizontal="left" vertical="center"/>
      <protection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2" xfId="56" applyFont="1" applyFill="1" applyBorder="1" applyAlignment="1">
      <alignment horizontal="center" vertical="center" wrapText="1"/>
      <protection/>
    </xf>
    <xf numFmtId="0" fontId="1" fillId="0" borderId="22" xfId="56" applyFont="1" applyFill="1" applyBorder="1" applyAlignment="1">
      <alignment horizontal="center" vertical="center" wrapText="1"/>
      <protection/>
    </xf>
    <xf numFmtId="0" fontId="1" fillId="0" borderId="38" xfId="56" applyFont="1" applyFill="1" applyBorder="1" applyAlignment="1">
      <alignment horizontal="center" vertical="center" wrapText="1"/>
      <protection/>
    </xf>
    <xf numFmtId="0" fontId="1" fillId="0" borderId="28" xfId="56" applyFont="1" applyFill="1" applyBorder="1" applyAlignment="1">
      <alignment horizontal="center" vertical="center" wrapText="1"/>
      <protection/>
    </xf>
    <xf numFmtId="0" fontId="1" fillId="0" borderId="39" xfId="56" applyFont="1" applyFill="1" applyBorder="1" applyAlignment="1">
      <alignment horizontal="center" vertical="center"/>
      <protection/>
    </xf>
    <xf numFmtId="0" fontId="1" fillId="0" borderId="40" xfId="56" applyFont="1" applyFill="1" applyBorder="1" applyAlignment="1">
      <alignment horizontal="center" vertical="center"/>
      <protection/>
    </xf>
    <xf numFmtId="0" fontId="1" fillId="0" borderId="41" xfId="56" applyFont="1" applyFill="1" applyBorder="1" applyAlignment="1">
      <alignment horizontal="center" vertical="center"/>
      <protection/>
    </xf>
    <xf numFmtId="0" fontId="1" fillId="0" borderId="42" xfId="56" applyFont="1" applyFill="1" applyBorder="1" applyAlignment="1">
      <alignment horizontal="center" vertical="center" wrapText="1"/>
      <protection/>
    </xf>
    <xf numFmtId="0" fontId="1" fillId="0" borderId="43" xfId="56" applyFont="1" applyFill="1" applyBorder="1" applyAlignment="1">
      <alignment horizontal="center" vertical="center" wrapText="1"/>
      <protection/>
    </xf>
    <xf numFmtId="0" fontId="1" fillId="33" borderId="2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Normalny 4" xfId="58"/>
    <cellStyle name="Normalny 7" xfId="59"/>
    <cellStyle name="Normalny_pozostałe dane" xfId="60"/>
    <cellStyle name="Normalny_Wykaz nr 2 - za 2005 r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2 3" xfId="74"/>
    <cellStyle name="Walutowy 3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BreakPreview" zoomScale="60" zoomScaleNormal="120" zoomScalePageLayoutView="0" workbookViewId="0" topLeftCell="A1">
      <selection activeCell="G9" sqref="G9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71" customWidth="1"/>
    <col min="5" max="5" width="10.421875" style="71" customWidth="1"/>
    <col min="6" max="6" width="19.28125" style="71" customWidth="1"/>
    <col min="7" max="7" width="15.7109375" style="0" customWidth="1"/>
    <col min="8" max="11" width="19.8515625" style="0" customWidth="1"/>
  </cols>
  <sheetData>
    <row r="1" spans="1:7" ht="12.75">
      <c r="A1" s="21" t="s">
        <v>497</v>
      </c>
      <c r="G1" s="82"/>
    </row>
    <row r="3" spans="1:11" ht="96">
      <c r="A3" s="85" t="s">
        <v>5</v>
      </c>
      <c r="B3" s="85" t="s">
        <v>6</v>
      </c>
      <c r="C3" s="85" t="s">
        <v>7</v>
      </c>
      <c r="D3" s="85" t="s">
        <v>8</v>
      </c>
      <c r="E3" s="85" t="s">
        <v>3</v>
      </c>
      <c r="F3" s="86" t="s">
        <v>34</v>
      </c>
      <c r="G3" s="86" t="s">
        <v>9</v>
      </c>
      <c r="H3" s="86" t="s">
        <v>500</v>
      </c>
      <c r="I3" s="86" t="s">
        <v>499</v>
      </c>
      <c r="J3" s="86" t="s">
        <v>501</v>
      </c>
      <c r="K3" s="86" t="s">
        <v>502</v>
      </c>
    </row>
    <row r="4" spans="1:11" ht="55.5" customHeight="1">
      <c r="A4" s="46">
        <v>1</v>
      </c>
      <c r="B4" s="110" t="s">
        <v>134</v>
      </c>
      <c r="C4" s="50" t="s">
        <v>57</v>
      </c>
      <c r="D4" s="56" t="s">
        <v>58</v>
      </c>
      <c r="E4" s="193" t="s">
        <v>59</v>
      </c>
      <c r="F4" s="114" t="s">
        <v>60</v>
      </c>
      <c r="G4" s="50" t="s">
        <v>61</v>
      </c>
      <c r="H4" s="49" t="s">
        <v>62</v>
      </c>
      <c r="I4" s="49" t="s">
        <v>62</v>
      </c>
      <c r="J4" s="49" t="s">
        <v>62</v>
      </c>
      <c r="K4" s="187" t="s">
        <v>62</v>
      </c>
    </row>
    <row r="5" spans="1:11" s="8" customFormat="1" ht="25.5" customHeight="1">
      <c r="A5" s="50">
        <v>2</v>
      </c>
      <c r="B5" s="110" t="s">
        <v>137</v>
      </c>
      <c r="C5" s="50" t="s">
        <v>138</v>
      </c>
      <c r="D5" s="56" t="s">
        <v>139</v>
      </c>
      <c r="E5" s="114" t="s">
        <v>140</v>
      </c>
      <c r="F5" s="114" t="s">
        <v>141</v>
      </c>
      <c r="G5" s="50" t="s">
        <v>142</v>
      </c>
      <c r="H5" s="49" t="s">
        <v>62</v>
      </c>
      <c r="I5" s="49" t="s">
        <v>62</v>
      </c>
      <c r="J5" s="49" t="s">
        <v>62</v>
      </c>
      <c r="K5" s="49" t="s">
        <v>62</v>
      </c>
    </row>
    <row r="6" spans="1:11" s="8" customFormat="1" ht="45.75" customHeight="1">
      <c r="A6" s="46">
        <v>3</v>
      </c>
      <c r="B6" s="110" t="s">
        <v>164</v>
      </c>
      <c r="C6" s="2" t="s">
        <v>160</v>
      </c>
      <c r="D6" s="50" t="s">
        <v>161</v>
      </c>
      <c r="E6" s="2" t="s">
        <v>162</v>
      </c>
      <c r="F6" s="2" t="s">
        <v>163</v>
      </c>
      <c r="G6" s="50">
        <v>86</v>
      </c>
      <c r="H6" s="49" t="s">
        <v>62</v>
      </c>
      <c r="I6" s="49" t="s">
        <v>62</v>
      </c>
      <c r="J6" s="49" t="s">
        <v>62</v>
      </c>
      <c r="K6" s="49" t="s">
        <v>62</v>
      </c>
    </row>
    <row r="7" spans="1:11" s="8" customFormat="1" ht="25.5" customHeight="1">
      <c r="A7" s="50">
        <v>4</v>
      </c>
      <c r="B7" s="110" t="s">
        <v>452</v>
      </c>
      <c r="C7" s="50" t="s">
        <v>450</v>
      </c>
      <c r="D7" s="57" t="s">
        <v>451</v>
      </c>
      <c r="E7" s="2" t="s">
        <v>162</v>
      </c>
      <c r="F7" s="2" t="s">
        <v>163</v>
      </c>
      <c r="G7" s="50">
        <v>51</v>
      </c>
      <c r="H7" s="49" t="s">
        <v>62</v>
      </c>
      <c r="I7" s="49" t="s">
        <v>62</v>
      </c>
      <c r="J7" s="49" t="s">
        <v>62</v>
      </c>
      <c r="K7" s="49" t="s">
        <v>62</v>
      </c>
    </row>
    <row r="8" spans="1:11" s="8" customFormat="1" ht="25.5" customHeight="1">
      <c r="A8" s="46">
        <v>5</v>
      </c>
      <c r="B8" s="110" t="s">
        <v>471</v>
      </c>
      <c r="C8" s="50">
        <v>5291021362</v>
      </c>
      <c r="D8" s="58" t="s">
        <v>472</v>
      </c>
      <c r="E8" s="2" t="s">
        <v>162</v>
      </c>
      <c r="F8" s="59" t="s">
        <v>473</v>
      </c>
      <c r="G8" s="50">
        <v>41</v>
      </c>
      <c r="H8" s="49" t="s">
        <v>62</v>
      </c>
      <c r="I8" s="49" t="s">
        <v>62</v>
      </c>
      <c r="J8" s="49" t="s">
        <v>62</v>
      </c>
      <c r="K8" s="49" t="s">
        <v>62</v>
      </c>
    </row>
    <row r="9" spans="1:11" s="8" customFormat="1" ht="25.5" customHeight="1">
      <c r="A9" s="50">
        <v>6</v>
      </c>
      <c r="B9" s="110" t="s">
        <v>430</v>
      </c>
      <c r="C9" s="50" t="s">
        <v>459</v>
      </c>
      <c r="D9" s="58" t="s">
        <v>458</v>
      </c>
      <c r="E9" s="59" t="s">
        <v>162</v>
      </c>
      <c r="F9" s="59" t="s">
        <v>460</v>
      </c>
      <c r="G9" s="50">
        <v>77</v>
      </c>
      <c r="H9" s="12" t="s">
        <v>62</v>
      </c>
      <c r="I9" s="12" t="s">
        <v>62</v>
      </c>
      <c r="J9" s="12" t="s">
        <v>62</v>
      </c>
      <c r="K9" s="12" t="s">
        <v>62</v>
      </c>
    </row>
    <row r="10" spans="1:11" s="8" customFormat="1" ht="36.75" customHeight="1">
      <c r="A10" s="46">
        <v>7</v>
      </c>
      <c r="B10" s="110" t="s">
        <v>218</v>
      </c>
      <c r="C10" s="50" t="s">
        <v>221</v>
      </c>
      <c r="D10" s="58" t="s">
        <v>222</v>
      </c>
      <c r="E10" s="59" t="s">
        <v>223</v>
      </c>
      <c r="F10" s="59" t="s">
        <v>224</v>
      </c>
      <c r="G10" s="50"/>
      <c r="H10" s="12" t="s">
        <v>62</v>
      </c>
      <c r="I10" s="12" t="s">
        <v>62</v>
      </c>
      <c r="J10" s="12" t="s">
        <v>62</v>
      </c>
      <c r="K10" s="12" t="s">
        <v>62</v>
      </c>
    </row>
    <row r="11" spans="1:11" s="4" customFormat="1" ht="25.5" customHeight="1">
      <c r="A11" s="50">
        <v>8</v>
      </c>
      <c r="B11" s="110" t="s">
        <v>242</v>
      </c>
      <c r="C11" s="50" t="s">
        <v>243</v>
      </c>
      <c r="D11" s="58" t="s">
        <v>244</v>
      </c>
      <c r="E11" s="57" t="s">
        <v>245</v>
      </c>
      <c r="F11" s="59" t="s">
        <v>246</v>
      </c>
      <c r="G11" s="50">
        <v>34</v>
      </c>
      <c r="H11" s="50" t="s">
        <v>62</v>
      </c>
      <c r="I11" s="50" t="s">
        <v>62</v>
      </c>
      <c r="J11" s="50" t="s">
        <v>62</v>
      </c>
      <c r="K11" s="50" t="s">
        <v>62</v>
      </c>
    </row>
    <row r="12" spans="1:11" ht="53.25" customHeight="1">
      <c r="A12" s="46">
        <v>9</v>
      </c>
      <c r="B12" s="110" t="s">
        <v>300</v>
      </c>
      <c r="C12" s="49" t="s">
        <v>298</v>
      </c>
      <c r="D12" s="194" t="s">
        <v>299</v>
      </c>
      <c r="E12" s="49"/>
      <c r="F12" s="195" t="s">
        <v>503</v>
      </c>
      <c r="G12" s="49">
        <v>25</v>
      </c>
      <c r="H12" s="50" t="s">
        <v>62</v>
      </c>
      <c r="I12" s="50" t="s">
        <v>62</v>
      </c>
      <c r="J12" s="50" t="s">
        <v>62</v>
      </c>
      <c r="K12" s="50" t="s">
        <v>62</v>
      </c>
    </row>
    <row r="13" spans="1:11" s="4" customFormat="1" ht="25.5" customHeight="1">
      <c r="A13" s="50">
        <v>10</v>
      </c>
      <c r="B13" s="110" t="s">
        <v>329</v>
      </c>
      <c r="C13" s="12" t="s">
        <v>301</v>
      </c>
      <c r="D13" s="60" t="s">
        <v>302</v>
      </c>
      <c r="E13" s="12" t="s">
        <v>303</v>
      </c>
      <c r="F13" s="12" t="s">
        <v>304</v>
      </c>
      <c r="G13" s="12">
        <v>28</v>
      </c>
      <c r="H13" s="50" t="s">
        <v>62</v>
      </c>
      <c r="I13" s="50" t="s">
        <v>62</v>
      </c>
      <c r="J13" s="50" t="s">
        <v>62</v>
      </c>
      <c r="K13" s="50" t="s">
        <v>62</v>
      </c>
    </row>
    <row r="14" spans="1:11" s="4" customFormat="1" ht="25.5" customHeight="1">
      <c r="A14" s="46">
        <v>11</v>
      </c>
      <c r="B14" s="110" t="s">
        <v>331</v>
      </c>
      <c r="C14" s="12">
        <v>5291555282</v>
      </c>
      <c r="D14" s="61" t="s">
        <v>332</v>
      </c>
      <c r="E14" s="12" t="s">
        <v>333</v>
      </c>
      <c r="F14" s="139" t="s">
        <v>334</v>
      </c>
      <c r="G14" s="12" t="s">
        <v>335</v>
      </c>
      <c r="H14" s="50" t="s">
        <v>62</v>
      </c>
      <c r="I14" s="50" t="s">
        <v>62</v>
      </c>
      <c r="J14" s="50" t="s">
        <v>62</v>
      </c>
      <c r="K14" s="50" t="s">
        <v>62</v>
      </c>
    </row>
    <row r="15" spans="1:11" ht="38.25">
      <c r="A15" s="50">
        <v>12</v>
      </c>
      <c r="B15" s="110" t="s">
        <v>378</v>
      </c>
      <c r="C15" s="50" t="s">
        <v>373</v>
      </c>
      <c r="D15" s="49" t="s">
        <v>374</v>
      </c>
      <c r="E15" s="49" t="s">
        <v>375</v>
      </c>
      <c r="F15" s="195" t="s">
        <v>376</v>
      </c>
      <c r="G15" s="49" t="s">
        <v>377</v>
      </c>
      <c r="H15" s="50" t="s">
        <v>62</v>
      </c>
      <c r="I15" s="50" t="s">
        <v>62</v>
      </c>
      <c r="J15" s="50" t="s">
        <v>62</v>
      </c>
      <c r="K15" s="50" t="s">
        <v>62</v>
      </c>
    </row>
    <row r="16" spans="1:11" ht="63.75">
      <c r="A16" s="46">
        <v>13</v>
      </c>
      <c r="B16" s="110" t="s">
        <v>406</v>
      </c>
      <c r="C16" s="187" t="s">
        <v>408</v>
      </c>
      <c r="D16" s="49" t="s">
        <v>409</v>
      </c>
      <c r="E16" s="187" t="s">
        <v>407</v>
      </c>
      <c r="F16" s="53" t="s">
        <v>410</v>
      </c>
      <c r="G16" s="12">
        <v>12</v>
      </c>
      <c r="H16" s="50" t="s">
        <v>62</v>
      </c>
      <c r="I16" s="50" t="s">
        <v>62</v>
      </c>
      <c r="J16" s="50" t="s">
        <v>62</v>
      </c>
      <c r="K16" s="50" t="s">
        <v>62</v>
      </c>
    </row>
    <row r="17" spans="1:11" ht="76.5">
      <c r="A17" s="50">
        <v>14</v>
      </c>
      <c r="B17" s="110" t="s">
        <v>423</v>
      </c>
      <c r="C17" s="49">
        <v>5291814453</v>
      </c>
      <c r="D17" s="49" t="s">
        <v>424</v>
      </c>
      <c r="E17" s="49" t="s">
        <v>425</v>
      </c>
      <c r="F17" s="195" t="s">
        <v>426</v>
      </c>
      <c r="G17" s="12">
        <v>7</v>
      </c>
      <c r="H17" s="50" t="s">
        <v>62</v>
      </c>
      <c r="I17" s="50" t="s">
        <v>62</v>
      </c>
      <c r="J17" s="50" t="s">
        <v>62</v>
      </c>
      <c r="K17" s="50" t="s">
        <v>62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68"/>
  <sheetViews>
    <sheetView view="pageBreakPreview" zoomScale="60" workbookViewId="0" topLeftCell="A1">
      <selection activeCell="H62" sqref="H62"/>
    </sheetView>
  </sheetViews>
  <sheetFormatPr defaultColWidth="9.140625" defaultRowHeight="12.75"/>
  <cols>
    <col min="1" max="1" width="4.28125" style="7" customWidth="1"/>
    <col min="2" max="2" width="28.7109375" style="7" customWidth="1"/>
    <col min="3" max="3" width="21.57421875" style="9" customWidth="1"/>
    <col min="4" max="4" width="14.00390625" style="35" customWidth="1"/>
    <col min="5" max="5" width="14.421875" style="35" customWidth="1"/>
    <col min="6" max="6" width="13.00390625" style="36" customWidth="1"/>
    <col min="7" max="7" width="13.8515625" style="7" customWidth="1"/>
    <col min="8" max="9" width="17.00390625" style="161" customWidth="1"/>
    <col min="10" max="10" width="39.57421875" style="321" customWidth="1"/>
    <col min="11" max="11" width="88.28125" style="7" customWidth="1"/>
    <col min="12" max="12" width="32.140625" style="7" customWidth="1"/>
    <col min="13" max="13" width="23.57421875" style="7" customWidth="1"/>
    <col min="14" max="14" width="26.00390625" style="7" customWidth="1"/>
    <col min="15" max="15" width="15.140625" style="7" customWidth="1"/>
    <col min="16" max="16" width="46.00390625" style="7" customWidth="1"/>
    <col min="17" max="18" width="11.00390625" style="7" customWidth="1"/>
    <col min="19" max="19" width="11.57421875" style="0" customWidth="1"/>
    <col min="20" max="22" width="11.00390625" style="0" customWidth="1"/>
    <col min="23" max="26" width="11.28125" style="0" customWidth="1"/>
  </cols>
  <sheetData>
    <row r="2" spans="4:6" ht="12.75">
      <c r="D2" s="83"/>
      <c r="E2" s="83"/>
      <c r="F2" s="9"/>
    </row>
    <row r="3" spans="1:7" ht="13.5" customHeight="1" thickBot="1">
      <c r="A3" s="160" t="s">
        <v>429</v>
      </c>
      <c r="G3" s="37"/>
    </row>
    <row r="4" spans="1:26" ht="62.25" customHeight="1">
      <c r="A4" s="361" t="s">
        <v>35</v>
      </c>
      <c r="B4" s="361" t="s">
        <v>36</v>
      </c>
      <c r="C4" s="361" t="s">
        <v>37</v>
      </c>
      <c r="D4" s="361" t="s">
        <v>38</v>
      </c>
      <c r="E4" s="359" t="s">
        <v>63</v>
      </c>
      <c r="F4" s="361" t="s">
        <v>39</v>
      </c>
      <c r="G4" s="361" t="s">
        <v>40</v>
      </c>
      <c r="H4" s="361" t="s">
        <v>506</v>
      </c>
      <c r="I4" s="361" t="s">
        <v>507</v>
      </c>
      <c r="J4" s="361" t="s">
        <v>11</v>
      </c>
      <c r="K4" s="361" t="s">
        <v>10</v>
      </c>
      <c r="L4" s="364" t="s">
        <v>41</v>
      </c>
      <c r="M4" s="364"/>
      <c r="N4" s="364"/>
      <c r="O4" s="359" t="s">
        <v>64</v>
      </c>
      <c r="P4" s="359" t="s">
        <v>508</v>
      </c>
      <c r="Q4" s="361" t="s">
        <v>55</v>
      </c>
      <c r="R4" s="361"/>
      <c r="S4" s="361"/>
      <c r="T4" s="361"/>
      <c r="U4" s="361"/>
      <c r="V4" s="361"/>
      <c r="W4" s="362" t="s">
        <v>42</v>
      </c>
      <c r="X4" s="362" t="s">
        <v>43</v>
      </c>
      <c r="Y4" s="362" t="s">
        <v>44</v>
      </c>
      <c r="Z4" s="362" t="s">
        <v>45</v>
      </c>
    </row>
    <row r="5" spans="1:26" ht="62.25" customHeight="1" thickBot="1">
      <c r="A5" s="361"/>
      <c r="B5" s="361"/>
      <c r="C5" s="361"/>
      <c r="D5" s="361"/>
      <c r="E5" s="360"/>
      <c r="F5" s="361"/>
      <c r="G5" s="361"/>
      <c r="H5" s="361"/>
      <c r="I5" s="361"/>
      <c r="J5" s="361"/>
      <c r="K5" s="361"/>
      <c r="L5" s="87" t="s">
        <v>46</v>
      </c>
      <c r="M5" s="87" t="s">
        <v>47</v>
      </c>
      <c r="N5" s="87" t="s">
        <v>48</v>
      </c>
      <c r="O5" s="360"/>
      <c r="P5" s="360"/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62"/>
      <c r="X5" s="362"/>
      <c r="Y5" s="362"/>
      <c r="Z5" s="362"/>
    </row>
    <row r="6" spans="1:26" ht="13.5" customHeight="1">
      <c r="A6" s="363" t="s">
        <v>133</v>
      </c>
      <c r="B6" s="363"/>
      <c r="C6" s="363"/>
      <c r="D6" s="363"/>
      <c r="E6" s="363"/>
      <c r="F6" s="363"/>
      <c r="G6" s="73"/>
      <c r="H6" s="162"/>
      <c r="I6" s="162"/>
      <c r="J6" s="322"/>
      <c r="K6" s="88"/>
      <c r="L6" s="88"/>
      <c r="M6" s="88"/>
      <c r="N6" s="88"/>
      <c r="O6" s="88"/>
      <c r="P6" s="88"/>
      <c r="Q6" s="88"/>
      <c r="R6" s="88"/>
      <c r="S6" s="89"/>
      <c r="T6" s="89"/>
      <c r="U6" s="89"/>
      <c r="V6" s="89"/>
      <c r="W6" s="89"/>
      <c r="X6" s="89"/>
      <c r="Y6" s="89"/>
      <c r="Z6" s="89"/>
    </row>
    <row r="7" spans="1:26" s="10" customFormat="1" ht="138.75" customHeight="1">
      <c r="A7" s="1">
        <v>1</v>
      </c>
      <c r="B7" s="98" t="s">
        <v>65</v>
      </c>
      <c r="C7" s="99" t="s">
        <v>66</v>
      </c>
      <c r="D7" s="99" t="s">
        <v>67</v>
      </c>
      <c r="E7" s="99" t="s">
        <v>62</v>
      </c>
      <c r="F7" s="99" t="s">
        <v>62</v>
      </c>
      <c r="G7" s="99">
        <v>1926</v>
      </c>
      <c r="H7" s="196">
        <v>795000</v>
      </c>
      <c r="I7" s="196" t="s">
        <v>505</v>
      </c>
      <c r="J7" s="99" t="s">
        <v>69</v>
      </c>
      <c r="K7" s="220" t="s">
        <v>68</v>
      </c>
      <c r="L7" s="101" t="s">
        <v>70</v>
      </c>
      <c r="M7" s="99" t="s">
        <v>71</v>
      </c>
      <c r="N7" s="99" t="s">
        <v>72</v>
      </c>
      <c r="O7" s="99" t="s">
        <v>73</v>
      </c>
      <c r="P7" s="221" t="s">
        <v>579</v>
      </c>
      <c r="Q7" s="102" t="s">
        <v>74</v>
      </c>
      <c r="R7" s="102" t="s">
        <v>75</v>
      </c>
      <c r="S7" s="102" t="s">
        <v>75</v>
      </c>
      <c r="T7" s="102" t="s">
        <v>75</v>
      </c>
      <c r="U7" s="102" t="s">
        <v>75</v>
      </c>
      <c r="V7" s="102" t="s">
        <v>75</v>
      </c>
      <c r="W7" s="103">
        <v>237.3</v>
      </c>
      <c r="X7" s="104">
        <v>2</v>
      </c>
      <c r="Y7" s="105" t="s">
        <v>76</v>
      </c>
      <c r="Z7" s="105" t="s">
        <v>62</v>
      </c>
    </row>
    <row r="8" spans="1:26" s="10" customFormat="1" ht="30">
      <c r="A8" s="1">
        <v>2</v>
      </c>
      <c r="B8" s="98" t="s">
        <v>65</v>
      </c>
      <c r="C8" s="99" t="s">
        <v>66</v>
      </c>
      <c r="D8" s="99" t="s">
        <v>67</v>
      </c>
      <c r="E8" s="99" t="s">
        <v>62</v>
      </c>
      <c r="F8" s="99" t="s">
        <v>62</v>
      </c>
      <c r="G8" s="106">
        <v>1926</v>
      </c>
      <c r="H8" s="196">
        <v>1610000</v>
      </c>
      <c r="I8" s="196" t="s">
        <v>505</v>
      </c>
      <c r="J8" s="99" t="s">
        <v>78</v>
      </c>
      <c r="K8" s="220" t="s">
        <v>77</v>
      </c>
      <c r="L8" s="101" t="s">
        <v>70</v>
      </c>
      <c r="M8" s="106" t="s">
        <v>71</v>
      </c>
      <c r="N8" s="99" t="s">
        <v>72</v>
      </c>
      <c r="O8" s="99" t="s">
        <v>79</v>
      </c>
      <c r="P8" s="222" t="s">
        <v>580</v>
      </c>
      <c r="Q8" s="223" t="s">
        <v>80</v>
      </c>
      <c r="R8" s="223" t="s">
        <v>75</v>
      </c>
      <c r="S8" s="223" t="s">
        <v>75</v>
      </c>
      <c r="T8" s="223" t="s">
        <v>75</v>
      </c>
      <c r="U8" s="223" t="s">
        <v>81</v>
      </c>
      <c r="V8" s="223" t="s">
        <v>82</v>
      </c>
      <c r="W8" s="108">
        <v>479.6</v>
      </c>
      <c r="X8" s="109" t="s">
        <v>83</v>
      </c>
      <c r="Y8" s="109" t="s">
        <v>62</v>
      </c>
      <c r="Z8" s="109" t="s">
        <v>62</v>
      </c>
    </row>
    <row r="9" spans="1:26" s="10" customFormat="1" ht="65.25" customHeight="1">
      <c r="A9" s="1">
        <v>3</v>
      </c>
      <c r="B9" s="98" t="s">
        <v>84</v>
      </c>
      <c r="C9" s="224" t="s">
        <v>581</v>
      </c>
      <c r="D9" s="99" t="s">
        <v>67</v>
      </c>
      <c r="E9" s="99" t="s">
        <v>62</v>
      </c>
      <c r="F9" s="99" t="s">
        <v>62</v>
      </c>
      <c r="G9" s="225" t="s">
        <v>85</v>
      </c>
      <c r="H9" s="163">
        <v>3951538.64</v>
      </c>
      <c r="I9" s="197" t="s">
        <v>504</v>
      </c>
      <c r="J9" s="99" t="s">
        <v>86</v>
      </c>
      <c r="K9" s="220" t="s">
        <v>582</v>
      </c>
      <c r="L9" s="101" t="s">
        <v>87</v>
      </c>
      <c r="M9" s="106" t="s">
        <v>88</v>
      </c>
      <c r="N9" s="99" t="s">
        <v>89</v>
      </c>
      <c r="O9" s="106" t="s">
        <v>90</v>
      </c>
      <c r="P9" s="222" t="s">
        <v>583</v>
      </c>
      <c r="Q9" s="107" t="s">
        <v>74</v>
      </c>
      <c r="R9" s="107" t="s">
        <v>75</v>
      </c>
      <c r="S9" s="107" t="s">
        <v>75</v>
      </c>
      <c r="T9" s="107" t="s">
        <v>75</v>
      </c>
      <c r="U9" s="107" t="s">
        <v>81</v>
      </c>
      <c r="V9" s="107" t="s">
        <v>75</v>
      </c>
      <c r="W9" s="108">
        <v>1157.4</v>
      </c>
      <c r="X9" s="109">
        <v>2</v>
      </c>
      <c r="Y9" s="109" t="s">
        <v>62</v>
      </c>
      <c r="Z9" s="109" t="s">
        <v>67</v>
      </c>
    </row>
    <row r="10" spans="1:26" s="10" customFormat="1" ht="29.25" customHeight="1">
      <c r="A10" s="1">
        <v>4</v>
      </c>
      <c r="B10" s="226" t="s">
        <v>584</v>
      </c>
      <c r="C10" s="224" t="s">
        <v>101</v>
      </c>
      <c r="D10" s="224" t="s">
        <v>101</v>
      </c>
      <c r="E10" s="227" t="s">
        <v>62</v>
      </c>
      <c r="F10" s="227" t="s">
        <v>62</v>
      </c>
      <c r="G10" s="225">
        <v>2018</v>
      </c>
      <c r="H10" s="320">
        <v>9944</v>
      </c>
      <c r="I10" s="197" t="s">
        <v>504</v>
      </c>
      <c r="J10" s="224" t="s">
        <v>585</v>
      </c>
      <c r="K10" s="100"/>
      <c r="L10" s="101"/>
      <c r="M10" s="106"/>
      <c r="N10" s="99"/>
      <c r="O10" s="106"/>
      <c r="P10" s="201"/>
      <c r="Q10" s="107"/>
      <c r="R10" s="107"/>
      <c r="S10" s="107"/>
      <c r="T10" s="107"/>
      <c r="U10" s="107"/>
      <c r="V10" s="107"/>
      <c r="W10" s="108"/>
      <c r="X10" s="109"/>
      <c r="Y10" s="109"/>
      <c r="Z10" s="109"/>
    </row>
    <row r="11" spans="1:26" s="10" customFormat="1" ht="51">
      <c r="A11" s="1">
        <v>5</v>
      </c>
      <c r="B11" s="98" t="s">
        <v>65</v>
      </c>
      <c r="C11" s="99" t="s">
        <v>66</v>
      </c>
      <c r="D11" s="99" t="s">
        <v>67</v>
      </c>
      <c r="E11" s="99" t="s">
        <v>62</v>
      </c>
      <c r="F11" s="99" t="s">
        <v>62</v>
      </c>
      <c r="G11" s="106">
        <v>1991</v>
      </c>
      <c r="H11" s="196">
        <v>9930000</v>
      </c>
      <c r="I11" s="196" t="s">
        <v>505</v>
      </c>
      <c r="J11" s="99" t="s">
        <v>91</v>
      </c>
      <c r="K11" s="201" t="s">
        <v>587</v>
      </c>
      <c r="L11" s="228" t="s">
        <v>92</v>
      </c>
      <c r="M11" s="228" t="s">
        <v>88</v>
      </c>
      <c r="N11" s="228" t="s">
        <v>93</v>
      </c>
      <c r="O11" s="106" t="s">
        <v>94</v>
      </c>
      <c r="P11" s="201" t="s">
        <v>509</v>
      </c>
      <c r="Q11" s="223" t="s">
        <v>82</v>
      </c>
      <c r="R11" s="223" t="s">
        <v>75</v>
      </c>
      <c r="S11" s="223" t="s">
        <v>75</v>
      </c>
      <c r="T11" s="223" t="s">
        <v>75</v>
      </c>
      <c r="U11" s="223" t="s">
        <v>75</v>
      </c>
      <c r="V11" s="223" t="s">
        <v>75</v>
      </c>
      <c r="W11" s="108">
        <v>2958.9</v>
      </c>
      <c r="X11" s="111">
        <v>4</v>
      </c>
      <c r="Y11" s="109" t="s">
        <v>67</v>
      </c>
      <c r="Z11" s="109" t="s">
        <v>67</v>
      </c>
    </row>
    <row r="12" spans="1:26" s="10" customFormat="1" ht="15">
      <c r="A12" s="1">
        <v>6</v>
      </c>
      <c r="B12" s="226" t="s">
        <v>584</v>
      </c>
      <c r="C12" s="224" t="s">
        <v>101</v>
      </c>
      <c r="D12" s="224" t="s">
        <v>101</v>
      </c>
      <c r="E12" s="227" t="s">
        <v>62</v>
      </c>
      <c r="F12" s="227" t="s">
        <v>62</v>
      </c>
      <c r="G12" s="225">
        <v>2008</v>
      </c>
      <c r="H12" s="319">
        <v>39000</v>
      </c>
      <c r="I12" s="224" t="s">
        <v>504</v>
      </c>
      <c r="J12" s="224" t="s">
        <v>586</v>
      </c>
      <c r="K12" s="222"/>
      <c r="L12" s="228"/>
      <c r="M12" s="228"/>
      <c r="N12" s="228"/>
      <c r="O12" s="106"/>
      <c r="P12" s="201"/>
      <c r="Q12" s="223"/>
      <c r="R12" s="223"/>
      <c r="S12" s="223"/>
      <c r="T12" s="223"/>
      <c r="U12" s="223"/>
      <c r="V12" s="223"/>
      <c r="W12" s="108"/>
      <c r="X12" s="111"/>
      <c r="Y12" s="109"/>
      <c r="Z12" s="109"/>
    </row>
    <row r="13" spans="1:26" s="10" customFormat="1" ht="12.75" customHeight="1">
      <c r="A13" s="1">
        <v>7</v>
      </c>
      <c r="B13" s="110" t="s">
        <v>95</v>
      </c>
      <c r="C13" s="106" t="s">
        <v>96</v>
      </c>
      <c r="D13" s="106" t="s">
        <v>67</v>
      </c>
      <c r="E13" s="106" t="s">
        <v>62</v>
      </c>
      <c r="F13" s="106" t="s">
        <v>62</v>
      </c>
      <c r="G13" s="106">
        <v>1991</v>
      </c>
      <c r="H13" s="196">
        <v>219000</v>
      </c>
      <c r="I13" s="196" t="s">
        <v>505</v>
      </c>
      <c r="J13" s="99" t="s">
        <v>98</v>
      </c>
      <c r="K13" s="110" t="s">
        <v>97</v>
      </c>
      <c r="L13" s="106" t="s">
        <v>99</v>
      </c>
      <c r="M13" s="106" t="s">
        <v>88</v>
      </c>
      <c r="N13" s="106" t="s">
        <v>93</v>
      </c>
      <c r="O13" s="106" t="s">
        <v>100</v>
      </c>
      <c r="P13" s="201" t="s">
        <v>81</v>
      </c>
      <c r="Q13" s="107" t="s">
        <v>101</v>
      </c>
      <c r="R13" s="107" t="s">
        <v>75</v>
      </c>
      <c r="S13" s="107" t="s">
        <v>75</v>
      </c>
      <c r="T13" s="107" t="s">
        <v>75</v>
      </c>
      <c r="U13" s="107" t="s">
        <v>75</v>
      </c>
      <c r="V13" s="107" t="s">
        <v>75</v>
      </c>
      <c r="W13" s="108">
        <v>59.66</v>
      </c>
      <c r="X13" s="111" t="s">
        <v>101</v>
      </c>
      <c r="Y13" s="106" t="s">
        <v>102</v>
      </c>
      <c r="Z13" s="109" t="s">
        <v>62</v>
      </c>
    </row>
    <row r="14" spans="1:26" s="10" customFormat="1" ht="51">
      <c r="A14" s="1">
        <v>8</v>
      </c>
      <c r="B14" s="98" t="s">
        <v>103</v>
      </c>
      <c r="C14" s="106" t="s">
        <v>104</v>
      </c>
      <c r="D14" s="99" t="s">
        <v>67</v>
      </c>
      <c r="E14" s="99" t="s">
        <v>62</v>
      </c>
      <c r="F14" s="99" t="s">
        <v>62</v>
      </c>
      <c r="G14" s="106">
        <v>1984</v>
      </c>
      <c r="H14" s="196">
        <v>3604000</v>
      </c>
      <c r="I14" s="196" t="s">
        <v>505</v>
      </c>
      <c r="J14" s="106" t="s">
        <v>106</v>
      </c>
      <c r="K14" s="110" t="s">
        <v>105</v>
      </c>
      <c r="L14" s="106" t="s">
        <v>99</v>
      </c>
      <c r="M14" s="106" t="s">
        <v>88</v>
      </c>
      <c r="N14" s="106" t="s">
        <v>107</v>
      </c>
      <c r="O14" s="106" t="s">
        <v>108</v>
      </c>
      <c r="P14" s="201" t="s">
        <v>109</v>
      </c>
      <c r="Q14" s="107" t="s">
        <v>110</v>
      </c>
      <c r="R14" s="107" t="s">
        <v>75</v>
      </c>
      <c r="S14" s="107" t="s">
        <v>75</v>
      </c>
      <c r="T14" s="107" t="s">
        <v>75</v>
      </c>
      <c r="U14" s="107" t="s">
        <v>75</v>
      </c>
      <c r="V14" s="107" t="s">
        <v>75</v>
      </c>
      <c r="W14" s="108">
        <v>1113.1</v>
      </c>
      <c r="X14" s="111">
        <v>2</v>
      </c>
      <c r="Y14" s="109" t="s">
        <v>67</v>
      </c>
      <c r="Z14" s="109" t="s">
        <v>67</v>
      </c>
    </row>
    <row r="15" spans="1:26" s="4" customFormat="1" ht="12.75">
      <c r="A15" s="361" t="s">
        <v>0</v>
      </c>
      <c r="B15" s="361" t="s">
        <v>0</v>
      </c>
      <c r="C15" s="361"/>
      <c r="D15" s="41"/>
      <c r="E15" s="41"/>
      <c r="F15" s="42"/>
      <c r="G15" s="1"/>
      <c r="H15" s="169">
        <f>SUM(H7:H14)</f>
        <v>20158482.64</v>
      </c>
      <c r="I15" s="169"/>
      <c r="J15" s="50"/>
      <c r="K15" s="24"/>
      <c r="L15" s="24"/>
      <c r="M15" s="24"/>
      <c r="N15" s="24"/>
      <c r="O15" s="24"/>
      <c r="P15" s="24"/>
      <c r="Q15" s="24"/>
      <c r="R15" s="24"/>
      <c r="S15" s="84"/>
      <c r="T15" s="84"/>
      <c r="U15" s="84"/>
      <c r="V15" s="84"/>
      <c r="W15" s="84"/>
      <c r="X15" s="84"/>
      <c r="Y15" s="84"/>
      <c r="Z15" s="84"/>
    </row>
    <row r="16" spans="1:26" ht="12.75" customHeight="1">
      <c r="A16" s="363" t="s">
        <v>143</v>
      </c>
      <c r="B16" s="363"/>
      <c r="C16" s="363"/>
      <c r="D16" s="363"/>
      <c r="E16" s="363"/>
      <c r="F16" s="363"/>
      <c r="G16" s="363"/>
      <c r="H16" s="164"/>
      <c r="I16" s="164"/>
      <c r="J16" s="322"/>
      <c r="K16" s="88"/>
      <c r="L16" s="88"/>
      <c r="M16" s="88"/>
      <c r="N16" s="88"/>
      <c r="O16" s="88"/>
      <c r="P16" s="88"/>
      <c r="Q16" s="88"/>
      <c r="R16" s="88"/>
      <c r="S16" s="89"/>
      <c r="T16" s="89"/>
      <c r="U16" s="89"/>
      <c r="V16" s="89"/>
      <c r="W16" s="89"/>
      <c r="X16" s="89"/>
      <c r="Y16" s="89"/>
      <c r="Z16" s="89"/>
    </row>
    <row r="17" spans="1:26" s="10" customFormat="1" ht="81" customHeight="1">
      <c r="A17" s="1">
        <v>1</v>
      </c>
      <c r="B17" s="155" t="s">
        <v>144</v>
      </c>
      <c r="C17" s="113" t="s">
        <v>141</v>
      </c>
      <c r="D17" s="113" t="s">
        <v>145</v>
      </c>
      <c r="E17" s="113" t="s">
        <v>146</v>
      </c>
      <c r="F17" s="113" t="s">
        <v>146</v>
      </c>
      <c r="G17" s="113" t="s">
        <v>153</v>
      </c>
      <c r="H17" s="196">
        <v>9291000</v>
      </c>
      <c r="I17" s="196" t="s">
        <v>505</v>
      </c>
      <c r="J17" s="113" t="s">
        <v>940</v>
      </c>
      <c r="K17" s="252" t="s">
        <v>159</v>
      </c>
      <c r="L17" s="113" t="s">
        <v>147</v>
      </c>
      <c r="M17" s="113" t="s">
        <v>148</v>
      </c>
      <c r="N17" s="113" t="s">
        <v>71</v>
      </c>
      <c r="O17" s="113" t="s">
        <v>149</v>
      </c>
      <c r="P17" s="113" t="s">
        <v>510</v>
      </c>
      <c r="Q17" s="113" t="s">
        <v>150</v>
      </c>
      <c r="R17" s="113" t="s">
        <v>74</v>
      </c>
      <c r="S17" s="113" t="s">
        <v>75</v>
      </c>
      <c r="T17" s="113" t="s">
        <v>75</v>
      </c>
      <c r="U17" s="113" t="s">
        <v>75</v>
      </c>
      <c r="V17" s="113" t="s">
        <v>75</v>
      </c>
      <c r="W17" s="115" t="s">
        <v>151</v>
      </c>
      <c r="X17" s="115">
        <v>4</v>
      </c>
      <c r="Y17" s="115" t="s">
        <v>152</v>
      </c>
      <c r="Z17" s="115" t="s">
        <v>146</v>
      </c>
    </row>
    <row r="18" spans="1:26" s="4" customFormat="1" ht="12.75" customHeight="1">
      <c r="A18" s="361" t="s">
        <v>0</v>
      </c>
      <c r="B18" s="361" t="s">
        <v>0</v>
      </c>
      <c r="C18" s="361"/>
      <c r="D18" s="41"/>
      <c r="E18" s="41"/>
      <c r="F18" s="42"/>
      <c r="G18" s="1"/>
      <c r="H18" s="169">
        <f>SUM(H17)</f>
        <v>9291000</v>
      </c>
      <c r="I18" s="169"/>
      <c r="J18" s="50"/>
      <c r="K18" s="24"/>
      <c r="L18" s="24"/>
      <c r="M18" s="24"/>
      <c r="N18" s="24"/>
      <c r="O18" s="24"/>
      <c r="P18" s="24"/>
      <c r="Q18" s="24"/>
      <c r="R18" s="24"/>
      <c r="S18" s="84"/>
      <c r="T18" s="84"/>
      <c r="U18" s="84"/>
      <c r="V18" s="84"/>
      <c r="W18" s="84"/>
      <c r="X18" s="84"/>
      <c r="Y18" s="84"/>
      <c r="Z18" s="84"/>
    </row>
    <row r="19" spans="1:26" ht="12.75" customHeight="1">
      <c r="A19" s="363" t="s">
        <v>165</v>
      </c>
      <c r="B19" s="363"/>
      <c r="C19" s="363"/>
      <c r="D19" s="363"/>
      <c r="E19" s="363"/>
      <c r="F19" s="363"/>
      <c r="G19" s="363"/>
      <c r="H19" s="164"/>
      <c r="I19" s="164"/>
      <c r="J19" s="322"/>
      <c r="K19" s="88"/>
      <c r="L19" s="88"/>
      <c r="M19" s="88"/>
      <c r="N19" s="88"/>
      <c r="O19" s="88"/>
      <c r="P19" s="88"/>
      <c r="Q19" s="88"/>
      <c r="R19" s="88"/>
      <c r="S19" s="89"/>
      <c r="T19" s="89"/>
      <c r="U19" s="89"/>
      <c r="V19" s="89"/>
      <c r="W19" s="89"/>
      <c r="X19" s="89"/>
      <c r="Y19" s="89"/>
      <c r="Z19" s="89"/>
    </row>
    <row r="20" spans="1:26" s="4" customFormat="1" ht="46.5" customHeight="1">
      <c r="A20" s="2">
        <v>1</v>
      </c>
      <c r="B20" s="54" t="s">
        <v>166</v>
      </c>
      <c r="C20" s="17" t="s">
        <v>167</v>
      </c>
      <c r="D20" s="38" t="s">
        <v>168</v>
      </c>
      <c r="E20" s="38" t="s">
        <v>169</v>
      </c>
      <c r="F20" s="39" t="s">
        <v>169</v>
      </c>
      <c r="G20" s="18">
        <v>1966</v>
      </c>
      <c r="H20" s="196">
        <v>4566000</v>
      </c>
      <c r="I20" s="196" t="s">
        <v>505</v>
      </c>
      <c r="J20" s="2" t="s">
        <v>171</v>
      </c>
      <c r="K20" s="24" t="s">
        <v>170</v>
      </c>
      <c r="L20" s="24" t="s">
        <v>172</v>
      </c>
      <c r="M20" s="24" t="s">
        <v>173</v>
      </c>
      <c r="N20" s="24" t="s">
        <v>174</v>
      </c>
      <c r="O20" s="47" t="s">
        <v>175</v>
      </c>
      <c r="P20" s="47" t="s">
        <v>511</v>
      </c>
      <c r="Q20" s="24" t="s">
        <v>75</v>
      </c>
      <c r="R20" s="24" t="s">
        <v>75</v>
      </c>
      <c r="S20" s="84" t="s">
        <v>75</v>
      </c>
      <c r="T20" s="84" t="s">
        <v>75</v>
      </c>
      <c r="U20" s="84" t="s">
        <v>75</v>
      </c>
      <c r="V20" s="84" t="s">
        <v>75</v>
      </c>
      <c r="W20" s="84">
        <v>1970</v>
      </c>
      <c r="X20" s="84">
        <v>3</v>
      </c>
      <c r="Y20" s="84" t="s">
        <v>62</v>
      </c>
      <c r="Z20" s="84" t="s">
        <v>62</v>
      </c>
    </row>
    <row r="21" spans="1:26" s="4" customFormat="1" ht="46.5" customHeight="1">
      <c r="A21" s="2">
        <v>2</v>
      </c>
      <c r="B21" s="54" t="s">
        <v>176</v>
      </c>
      <c r="C21" s="17" t="s">
        <v>167</v>
      </c>
      <c r="D21" s="38" t="s">
        <v>168</v>
      </c>
      <c r="E21" s="38" t="s">
        <v>169</v>
      </c>
      <c r="F21" s="39" t="s">
        <v>169</v>
      </c>
      <c r="G21" s="18">
        <v>1966</v>
      </c>
      <c r="H21" s="196">
        <v>932000</v>
      </c>
      <c r="I21" s="196" t="s">
        <v>505</v>
      </c>
      <c r="J21" s="2" t="s">
        <v>178</v>
      </c>
      <c r="K21" s="24" t="s">
        <v>177</v>
      </c>
      <c r="L21" s="24" t="s">
        <v>172</v>
      </c>
      <c r="M21" s="24" t="s">
        <v>173</v>
      </c>
      <c r="N21" s="24" t="s">
        <v>179</v>
      </c>
      <c r="O21" s="47" t="s">
        <v>180</v>
      </c>
      <c r="P21" s="47" t="s">
        <v>512</v>
      </c>
      <c r="Q21" s="24" t="s">
        <v>75</v>
      </c>
      <c r="R21" s="24" t="s">
        <v>75</v>
      </c>
      <c r="S21" s="84" t="s">
        <v>75</v>
      </c>
      <c r="T21" s="84" t="s">
        <v>74</v>
      </c>
      <c r="U21" s="84"/>
      <c r="V21" s="84" t="s">
        <v>75</v>
      </c>
      <c r="W21" s="84">
        <v>358</v>
      </c>
      <c r="X21" s="84">
        <v>1</v>
      </c>
      <c r="Y21" s="84" t="s">
        <v>62</v>
      </c>
      <c r="Z21" s="84" t="s">
        <v>62</v>
      </c>
    </row>
    <row r="22" spans="1:26" s="4" customFormat="1" ht="46.5" customHeight="1">
      <c r="A22" s="2">
        <v>3</v>
      </c>
      <c r="B22" s="54" t="s">
        <v>181</v>
      </c>
      <c r="C22" s="17" t="s">
        <v>182</v>
      </c>
      <c r="D22" s="38" t="s">
        <v>168</v>
      </c>
      <c r="E22" s="38" t="s">
        <v>169</v>
      </c>
      <c r="F22" s="39" t="s">
        <v>169</v>
      </c>
      <c r="G22" s="18">
        <v>1966</v>
      </c>
      <c r="H22" s="196">
        <v>775000</v>
      </c>
      <c r="I22" s="196" t="s">
        <v>505</v>
      </c>
      <c r="J22" s="2" t="s">
        <v>184</v>
      </c>
      <c r="K22" s="24" t="s">
        <v>183</v>
      </c>
      <c r="L22" s="24" t="s">
        <v>172</v>
      </c>
      <c r="M22" s="24" t="s">
        <v>173</v>
      </c>
      <c r="N22" s="24" t="s">
        <v>179</v>
      </c>
      <c r="O22" s="47" t="s">
        <v>175</v>
      </c>
      <c r="P22" s="47" t="s">
        <v>513</v>
      </c>
      <c r="Q22" s="24" t="s">
        <v>75</v>
      </c>
      <c r="R22" s="24" t="s">
        <v>75</v>
      </c>
      <c r="S22" s="84" t="s">
        <v>75</v>
      </c>
      <c r="T22" s="84" t="s">
        <v>75</v>
      </c>
      <c r="U22" s="84" t="s">
        <v>75</v>
      </c>
      <c r="V22" s="84" t="s">
        <v>75</v>
      </c>
      <c r="W22" s="84">
        <v>231</v>
      </c>
      <c r="X22" s="84">
        <v>2</v>
      </c>
      <c r="Y22" s="84" t="s">
        <v>67</v>
      </c>
      <c r="Z22" s="84" t="s">
        <v>62</v>
      </c>
    </row>
    <row r="23" spans="1:26" s="4" customFormat="1" ht="46.5" customHeight="1">
      <c r="A23" s="2">
        <v>4</v>
      </c>
      <c r="B23" s="54" t="s">
        <v>185</v>
      </c>
      <c r="C23" s="17"/>
      <c r="D23" s="38" t="s">
        <v>168</v>
      </c>
      <c r="E23" s="38" t="s">
        <v>169</v>
      </c>
      <c r="F23" s="39" t="s">
        <v>169</v>
      </c>
      <c r="G23" s="18">
        <v>1974</v>
      </c>
      <c r="H23" s="196">
        <v>280000</v>
      </c>
      <c r="I23" s="196" t="s">
        <v>505</v>
      </c>
      <c r="J23" s="2" t="s">
        <v>184</v>
      </c>
      <c r="K23" s="24" t="s">
        <v>177</v>
      </c>
      <c r="L23" s="24" t="s">
        <v>172</v>
      </c>
      <c r="M23" s="24" t="s">
        <v>173</v>
      </c>
      <c r="N23" s="24" t="s">
        <v>179</v>
      </c>
      <c r="O23" s="47" t="s">
        <v>180</v>
      </c>
      <c r="P23" s="47" t="s">
        <v>514</v>
      </c>
      <c r="Q23" s="24" t="s">
        <v>75</v>
      </c>
      <c r="R23" s="24" t="s">
        <v>75</v>
      </c>
      <c r="S23" s="84" t="s">
        <v>75</v>
      </c>
      <c r="T23" s="84" t="s">
        <v>75</v>
      </c>
      <c r="U23" s="84"/>
      <c r="V23" s="84" t="s">
        <v>186</v>
      </c>
      <c r="W23" s="84">
        <v>147</v>
      </c>
      <c r="X23" s="84">
        <v>1</v>
      </c>
      <c r="Y23" s="84" t="s">
        <v>62</v>
      </c>
      <c r="Z23" s="84" t="s">
        <v>62</v>
      </c>
    </row>
    <row r="24" spans="1:26" s="4" customFormat="1" ht="46.5" customHeight="1">
      <c r="A24" s="2">
        <v>5</v>
      </c>
      <c r="B24" s="54" t="s">
        <v>187</v>
      </c>
      <c r="C24" s="17"/>
      <c r="D24" s="38" t="s">
        <v>168</v>
      </c>
      <c r="E24" s="38" t="s">
        <v>169</v>
      </c>
      <c r="F24" s="39" t="s">
        <v>169</v>
      </c>
      <c r="G24" s="18">
        <v>2008</v>
      </c>
      <c r="H24" s="180">
        <v>475324.71</v>
      </c>
      <c r="I24" s="196" t="s">
        <v>504</v>
      </c>
      <c r="J24" s="2" t="s">
        <v>184</v>
      </c>
      <c r="K24" s="24"/>
      <c r="L24" s="24"/>
      <c r="M24" s="24"/>
      <c r="N24" s="24"/>
      <c r="O24" s="47" t="s">
        <v>175</v>
      </c>
      <c r="P24" s="47"/>
      <c r="Q24" s="24"/>
      <c r="R24" s="24"/>
      <c r="S24" s="84"/>
      <c r="T24" s="84"/>
      <c r="U24" s="84"/>
      <c r="V24" s="84"/>
      <c r="W24" s="84"/>
      <c r="X24" s="84"/>
      <c r="Y24" s="84"/>
      <c r="Z24" s="84"/>
    </row>
    <row r="25" spans="1:26" s="4" customFormat="1" ht="46.5" customHeight="1">
      <c r="A25" s="2">
        <v>6</v>
      </c>
      <c r="B25" s="54" t="s">
        <v>188</v>
      </c>
      <c r="C25" s="17"/>
      <c r="D25" s="38" t="s">
        <v>168</v>
      </c>
      <c r="E25" s="38" t="s">
        <v>62</v>
      </c>
      <c r="F25" s="39" t="s">
        <v>62</v>
      </c>
      <c r="G25" s="18">
        <v>2009</v>
      </c>
      <c r="H25" s="180">
        <v>149889.42</v>
      </c>
      <c r="I25" s="196" t="s">
        <v>504</v>
      </c>
      <c r="J25" s="2" t="s">
        <v>184</v>
      </c>
      <c r="K25" s="24"/>
      <c r="L25" s="24"/>
      <c r="M25" s="24"/>
      <c r="N25" s="24"/>
      <c r="O25" s="24"/>
      <c r="P25" s="24"/>
      <c r="Q25" s="24"/>
      <c r="R25" s="24"/>
      <c r="S25" s="84"/>
      <c r="T25" s="84"/>
      <c r="U25" s="84"/>
      <c r="V25" s="84"/>
      <c r="W25" s="84"/>
      <c r="X25" s="84"/>
      <c r="Y25" s="84"/>
      <c r="Z25" s="84"/>
    </row>
    <row r="26" spans="1:26" s="4" customFormat="1" ht="46.5" customHeight="1">
      <c r="A26" s="2">
        <v>7</v>
      </c>
      <c r="B26" s="54" t="s">
        <v>189</v>
      </c>
      <c r="C26" s="17"/>
      <c r="D26" s="38"/>
      <c r="E26" s="38"/>
      <c r="F26" s="39"/>
      <c r="G26" s="18">
        <v>1966</v>
      </c>
      <c r="H26" s="180">
        <v>128140.52</v>
      </c>
      <c r="I26" s="196" t="s">
        <v>504</v>
      </c>
      <c r="J26" s="2" t="s">
        <v>184</v>
      </c>
      <c r="K26" s="24"/>
      <c r="L26" s="24"/>
      <c r="M26" s="24"/>
      <c r="N26" s="24"/>
      <c r="O26" s="24"/>
      <c r="P26" s="24"/>
      <c r="Q26" s="24"/>
      <c r="R26" s="24"/>
      <c r="S26" s="84"/>
      <c r="T26" s="84"/>
      <c r="U26" s="84"/>
      <c r="V26" s="84"/>
      <c r="W26" s="84"/>
      <c r="X26" s="84"/>
      <c r="Y26" s="84"/>
      <c r="Z26" s="84"/>
    </row>
    <row r="27" spans="1:26" s="4" customFormat="1" ht="46.5" customHeight="1">
      <c r="A27" s="2">
        <v>8</v>
      </c>
      <c r="B27" s="54" t="s">
        <v>190</v>
      </c>
      <c r="C27" s="17"/>
      <c r="D27" s="38"/>
      <c r="E27" s="38"/>
      <c r="F27" s="39"/>
      <c r="G27" s="18">
        <v>1966</v>
      </c>
      <c r="H27" s="180">
        <v>12265.88</v>
      </c>
      <c r="I27" s="196" t="s">
        <v>504</v>
      </c>
      <c r="J27" s="2" t="s">
        <v>184</v>
      </c>
      <c r="K27" s="24"/>
      <c r="L27" s="24"/>
      <c r="M27" s="24"/>
      <c r="N27" s="24"/>
      <c r="O27" s="24"/>
      <c r="P27" s="24"/>
      <c r="Q27" s="24"/>
      <c r="R27" s="24"/>
      <c r="S27" s="84"/>
      <c r="T27" s="84"/>
      <c r="U27" s="84"/>
      <c r="V27" s="84"/>
      <c r="W27" s="84"/>
      <c r="X27" s="84"/>
      <c r="Y27" s="84"/>
      <c r="Z27" s="84"/>
    </row>
    <row r="28" spans="1:26" s="4" customFormat="1" ht="46.5" customHeight="1">
      <c r="A28" s="2">
        <v>9</v>
      </c>
      <c r="B28" s="54" t="s">
        <v>191</v>
      </c>
      <c r="C28" s="17"/>
      <c r="D28" s="38"/>
      <c r="E28" s="38"/>
      <c r="F28" s="39"/>
      <c r="G28" s="18">
        <v>2010</v>
      </c>
      <c r="H28" s="180">
        <v>37521.1</v>
      </c>
      <c r="I28" s="196" t="s">
        <v>504</v>
      </c>
      <c r="J28" s="2" t="s">
        <v>184</v>
      </c>
      <c r="K28" s="24"/>
      <c r="L28" s="24"/>
      <c r="M28" s="24"/>
      <c r="N28" s="24"/>
      <c r="O28" s="24"/>
      <c r="P28" s="24"/>
      <c r="Q28" s="24"/>
      <c r="R28" s="24"/>
      <c r="S28" s="84"/>
      <c r="T28" s="84"/>
      <c r="U28" s="84"/>
      <c r="V28" s="84"/>
      <c r="W28" s="84"/>
      <c r="X28" s="84"/>
      <c r="Y28" s="84"/>
      <c r="Z28" s="84"/>
    </row>
    <row r="29" spans="1:26" s="4" customFormat="1" ht="46.5" customHeight="1">
      <c r="A29" s="2">
        <v>10</v>
      </c>
      <c r="B29" s="54" t="s">
        <v>166</v>
      </c>
      <c r="C29" s="17" t="s">
        <v>167</v>
      </c>
      <c r="D29" s="38" t="s">
        <v>168</v>
      </c>
      <c r="E29" s="38" t="s">
        <v>169</v>
      </c>
      <c r="F29" s="39" t="s">
        <v>169</v>
      </c>
      <c r="G29" s="18">
        <v>1945</v>
      </c>
      <c r="H29" s="196">
        <v>3268000</v>
      </c>
      <c r="I29" s="196" t="s">
        <v>505</v>
      </c>
      <c r="J29" s="2" t="s">
        <v>192</v>
      </c>
      <c r="K29" s="24" t="s">
        <v>177</v>
      </c>
      <c r="L29" s="24" t="s">
        <v>70</v>
      </c>
      <c r="M29" s="24" t="s">
        <v>193</v>
      </c>
      <c r="N29" s="24" t="s">
        <v>194</v>
      </c>
      <c r="O29" s="24" t="s">
        <v>195</v>
      </c>
      <c r="P29" s="24"/>
      <c r="Q29" s="24" t="s">
        <v>75</v>
      </c>
      <c r="R29" s="24" t="s">
        <v>75</v>
      </c>
      <c r="S29" s="84" t="s">
        <v>75</v>
      </c>
      <c r="T29" s="84" t="s">
        <v>75</v>
      </c>
      <c r="U29" s="84" t="s">
        <v>75</v>
      </c>
      <c r="V29" s="84" t="s">
        <v>75</v>
      </c>
      <c r="W29" s="84">
        <v>1410</v>
      </c>
      <c r="X29" s="84">
        <v>2</v>
      </c>
      <c r="Y29" s="84" t="s">
        <v>62</v>
      </c>
      <c r="Z29" s="84" t="s">
        <v>62</v>
      </c>
    </row>
    <row r="30" spans="1:26" s="4" customFormat="1" ht="46.5" customHeight="1">
      <c r="A30" s="2">
        <v>11</v>
      </c>
      <c r="B30" s="54" t="s">
        <v>196</v>
      </c>
      <c r="C30" s="17" t="s">
        <v>197</v>
      </c>
      <c r="D30" s="38"/>
      <c r="E30" s="38"/>
      <c r="F30" s="39"/>
      <c r="G30" s="18">
        <v>1986</v>
      </c>
      <c r="H30" s="196">
        <v>380000</v>
      </c>
      <c r="I30" s="196" t="s">
        <v>505</v>
      </c>
      <c r="J30" s="2" t="s">
        <v>198</v>
      </c>
      <c r="K30" s="24"/>
      <c r="L30" s="24" t="s">
        <v>199</v>
      </c>
      <c r="M30" s="24"/>
      <c r="N30" s="24" t="s">
        <v>199</v>
      </c>
      <c r="O30" s="24" t="s">
        <v>200</v>
      </c>
      <c r="P30" s="24"/>
      <c r="Q30" s="24"/>
      <c r="R30" s="24"/>
      <c r="S30" s="84"/>
      <c r="T30" s="84"/>
      <c r="U30" s="84"/>
      <c r="V30" s="84"/>
      <c r="W30" s="84">
        <v>168.26</v>
      </c>
      <c r="X30" s="84"/>
      <c r="Y30" s="84"/>
      <c r="Z30" s="84"/>
    </row>
    <row r="31" spans="1:26" s="4" customFormat="1" ht="12.75">
      <c r="A31" s="361" t="s">
        <v>0</v>
      </c>
      <c r="B31" s="361"/>
      <c r="C31" s="361"/>
      <c r="D31" s="41"/>
      <c r="E31" s="41"/>
      <c r="F31" s="42"/>
      <c r="G31" s="1"/>
      <c r="H31" s="169">
        <f>SUM(H20:H30)</f>
        <v>11004141.629999999</v>
      </c>
      <c r="I31" s="169"/>
      <c r="J31" s="50"/>
      <c r="K31" s="24"/>
      <c r="L31" s="24"/>
      <c r="M31" s="24"/>
      <c r="N31" s="24"/>
      <c r="O31" s="24"/>
      <c r="P31" s="24"/>
      <c r="Q31" s="24"/>
      <c r="R31" s="24"/>
      <c r="S31" s="84"/>
      <c r="T31" s="84"/>
      <c r="U31" s="84"/>
      <c r="V31" s="84"/>
      <c r="W31" s="84"/>
      <c r="X31" s="84"/>
      <c r="Y31" s="84"/>
      <c r="Z31" s="84"/>
    </row>
    <row r="32" spans="1:26" ht="12.75" customHeight="1" thickBot="1">
      <c r="A32" s="363" t="s">
        <v>431</v>
      </c>
      <c r="B32" s="363"/>
      <c r="C32" s="363"/>
      <c r="D32" s="363"/>
      <c r="E32" s="363"/>
      <c r="F32" s="363"/>
      <c r="G32" s="363"/>
      <c r="H32" s="164"/>
      <c r="I32" s="164"/>
      <c r="J32" s="322"/>
      <c r="K32" s="88"/>
      <c r="L32" s="88"/>
      <c r="M32" s="88"/>
      <c r="N32" s="88"/>
      <c r="O32" s="88"/>
      <c r="P32" s="88"/>
      <c r="Q32" s="88"/>
      <c r="R32" s="88"/>
      <c r="S32" s="89"/>
      <c r="T32" s="89"/>
      <c r="U32" s="89"/>
      <c r="V32" s="89"/>
      <c r="W32" s="89"/>
      <c r="X32" s="89"/>
      <c r="Y32" s="89"/>
      <c r="Z32" s="89"/>
    </row>
    <row r="33" spans="1:26" s="4" customFormat="1" ht="35.25" customHeight="1">
      <c r="A33" s="2">
        <v>1</v>
      </c>
      <c r="B33" s="112" t="s">
        <v>432</v>
      </c>
      <c r="C33" s="112" t="s">
        <v>433</v>
      </c>
      <c r="D33" s="112" t="s">
        <v>67</v>
      </c>
      <c r="E33" s="112" t="s">
        <v>169</v>
      </c>
      <c r="F33" s="112" t="s">
        <v>169</v>
      </c>
      <c r="G33" s="112">
        <v>1992</v>
      </c>
      <c r="H33" s="196">
        <v>4091000</v>
      </c>
      <c r="I33" s="196" t="s">
        <v>505</v>
      </c>
      <c r="J33" s="113" t="s">
        <v>439</v>
      </c>
      <c r="K33" s="367" t="s">
        <v>438</v>
      </c>
      <c r="L33" s="112" t="s">
        <v>70</v>
      </c>
      <c r="M33" s="112" t="s">
        <v>193</v>
      </c>
      <c r="N33" s="112" t="s">
        <v>440</v>
      </c>
      <c r="O33" s="112" t="s">
        <v>441</v>
      </c>
      <c r="P33" s="112" t="s">
        <v>442</v>
      </c>
      <c r="Q33" s="98" t="s">
        <v>443</v>
      </c>
      <c r="R33" s="98" t="s">
        <v>444</v>
      </c>
      <c r="S33" s="98" t="s">
        <v>444</v>
      </c>
      <c r="T33" s="98" t="s">
        <v>444</v>
      </c>
      <c r="U33" s="98" t="s">
        <v>444</v>
      </c>
      <c r="V33" s="98" t="s">
        <v>444</v>
      </c>
      <c r="W33" s="138">
        <v>1765</v>
      </c>
      <c r="X33" s="138">
        <v>2</v>
      </c>
      <c r="Y33" s="138" t="s">
        <v>169</v>
      </c>
      <c r="Z33" s="138" t="s">
        <v>168</v>
      </c>
    </row>
    <row r="34" spans="1:26" s="4" customFormat="1" ht="12.75" customHeight="1">
      <c r="A34" s="2">
        <v>2</v>
      </c>
      <c r="B34" s="1" t="s">
        <v>434</v>
      </c>
      <c r="C34" s="1" t="s">
        <v>435</v>
      </c>
      <c r="D34" s="1" t="s">
        <v>67</v>
      </c>
      <c r="E34" s="1" t="s">
        <v>169</v>
      </c>
      <c r="F34" s="1" t="s">
        <v>169</v>
      </c>
      <c r="G34" s="1">
        <v>2005</v>
      </c>
      <c r="H34" s="232">
        <v>4345000</v>
      </c>
      <c r="I34" s="231" t="s">
        <v>505</v>
      </c>
      <c r="J34" s="113" t="s">
        <v>439</v>
      </c>
      <c r="K34" s="368"/>
      <c r="L34" s="1" t="s">
        <v>70</v>
      </c>
      <c r="M34" s="1" t="s">
        <v>193</v>
      </c>
      <c r="N34" s="112" t="s">
        <v>440</v>
      </c>
      <c r="O34" s="112" t="s">
        <v>441</v>
      </c>
      <c r="P34" s="112" t="s">
        <v>442</v>
      </c>
      <c r="Q34" s="110" t="s">
        <v>443</v>
      </c>
      <c r="R34" s="110" t="s">
        <v>444</v>
      </c>
      <c r="S34" s="110" t="s">
        <v>444</v>
      </c>
      <c r="T34" s="110" t="s">
        <v>444</v>
      </c>
      <c r="U34" s="110" t="s">
        <v>239</v>
      </c>
      <c r="V34" s="110" t="s">
        <v>444</v>
      </c>
      <c r="W34" s="24">
        <v>1187.7</v>
      </c>
      <c r="X34" s="24">
        <v>2</v>
      </c>
      <c r="Y34" s="24" t="s">
        <v>169</v>
      </c>
      <c r="Z34" s="24" t="s">
        <v>168</v>
      </c>
    </row>
    <row r="35" spans="1:26" s="4" customFormat="1" ht="63.75">
      <c r="A35" s="2">
        <v>3</v>
      </c>
      <c r="B35" s="1" t="s">
        <v>436</v>
      </c>
      <c r="C35" s="1" t="s">
        <v>437</v>
      </c>
      <c r="D35" s="1" t="s">
        <v>67</v>
      </c>
      <c r="E35" s="1" t="s">
        <v>169</v>
      </c>
      <c r="F35" s="1" t="s">
        <v>169</v>
      </c>
      <c r="G35" s="1">
        <v>1994</v>
      </c>
      <c r="H35" s="205">
        <v>81980.78</v>
      </c>
      <c r="I35" s="196" t="s">
        <v>505</v>
      </c>
      <c r="J35" s="323" t="s">
        <v>101</v>
      </c>
      <c r="K35" s="177" t="s">
        <v>101</v>
      </c>
      <c r="L35" s="177" t="s">
        <v>101</v>
      </c>
      <c r="M35" s="177" t="s">
        <v>101</v>
      </c>
      <c r="N35" s="177" t="s">
        <v>101</v>
      </c>
      <c r="O35" s="112" t="s">
        <v>441</v>
      </c>
      <c r="P35" s="112" t="s">
        <v>101</v>
      </c>
      <c r="Q35" s="112" t="s">
        <v>101</v>
      </c>
      <c r="R35" s="112" t="s">
        <v>101</v>
      </c>
      <c r="S35" s="112" t="s">
        <v>101</v>
      </c>
      <c r="T35" s="112" t="s">
        <v>101</v>
      </c>
      <c r="U35" s="112" t="s">
        <v>101</v>
      </c>
      <c r="V35" s="112" t="s">
        <v>101</v>
      </c>
      <c r="W35" s="112" t="s">
        <v>101</v>
      </c>
      <c r="X35" s="112" t="s">
        <v>101</v>
      </c>
      <c r="Y35" s="112" t="s">
        <v>101</v>
      </c>
      <c r="Z35" s="24" t="s">
        <v>101</v>
      </c>
    </row>
    <row r="36" spans="1:26" s="10" customFormat="1" ht="12.75" customHeight="1">
      <c r="A36" s="1"/>
      <c r="B36" s="361" t="s">
        <v>0</v>
      </c>
      <c r="C36" s="361"/>
      <c r="D36" s="41"/>
      <c r="E36" s="41"/>
      <c r="F36" s="39"/>
      <c r="G36" s="24"/>
      <c r="H36" s="169">
        <f>SUM(H33:H35)</f>
        <v>8517980.78</v>
      </c>
      <c r="I36" s="169"/>
      <c r="J36" s="50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s="10" customFormat="1" ht="12.75" customHeight="1">
      <c r="A37" s="363" t="s">
        <v>449</v>
      </c>
      <c r="B37" s="363"/>
      <c r="C37" s="363"/>
      <c r="D37" s="363"/>
      <c r="E37" s="363"/>
      <c r="F37" s="363"/>
      <c r="G37" s="363"/>
      <c r="H37" s="182"/>
      <c r="I37" s="182"/>
      <c r="J37" s="322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s="245" customFormat="1" ht="22.5" customHeight="1">
      <c r="A38" s="237">
        <v>1</v>
      </c>
      <c r="B38" s="237" t="s">
        <v>572</v>
      </c>
      <c r="C38" s="238" t="s">
        <v>433</v>
      </c>
      <c r="D38" s="239" t="s">
        <v>67</v>
      </c>
      <c r="E38" s="239"/>
      <c r="F38" s="240"/>
      <c r="G38" s="241">
        <v>1961</v>
      </c>
      <c r="H38" s="242">
        <v>6000000</v>
      </c>
      <c r="I38" s="243" t="s">
        <v>505</v>
      </c>
      <c r="J38" s="109" t="s">
        <v>570</v>
      </c>
      <c r="K38" s="244" t="s">
        <v>571</v>
      </c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</row>
    <row r="39" spans="1:26" s="245" customFormat="1" ht="22.5" customHeight="1">
      <c r="A39" s="237">
        <v>2</v>
      </c>
      <c r="B39" s="237" t="s">
        <v>573</v>
      </c>
      <c r="C39" s="238" t="s">
        <v>574</v>
      </c>
      <c r="D39" s="239" t="s">
        <v>67</v>
      </c>
      <c r="E39" s="239" t="s">
        <v>62</v>
      </c>
      <c r="F39" s="240" t="s">
        <v>62</v>
      </c>
      <c r="G39" s="241">
        <v>1961</v>
      </c>
      <c r="H39" s="246">
        <v>252000</v>
      </c>
      <c r="I39" s="246" t="s">
        <v>505</v>
      </c>
      <c r="J39" s="109" t="s">
        <v>570</v>
      </c>
      <c r="K39" s="247" t="s">
        <v>575</v>
      </c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</row>
    <row r="40" spans="1:26" s="10" customFormat="1" ht="22.5" customHeight="1">
      <c r="A40" s="361" t="s">
        <v>14</v>
      </c>
      <c r="B40" s="361"/>
      <c r="C40" s="361"/>
      <c r="D40" s="41"/>
      <c r="E40" s="41"/>
      <c r="F40" s="42"/>
      <c r="G40" s="1"/>
      <c r="H40" s="169">
        <f>SUM(H38:H39)</f>
        <v>6252000</v>
      </c>
      <c r="I40" s="169"/>
      <c r="J40" s="50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>
      <c r="A41" s="363" t="s">
        <v>454</v>
      </c>
      <c r="B41" s="363"/>
      <c r="C41" s="363"/>
      <c r="D41" s="363"/>
      <c r="E41" s="363"/>
      <c r="F41" s="363"/>
      <c r="G41" s="363"/>
      <c r="H41" s="164"/>
      <c r="I41" s="164"/>
      <c r="J41" s="322"/>
      <c r="K41" s="88"/>
      <c r="L41" s="88"/>
      <c r="M41" s="88"/>
      <c r="N41" s="88"/>
      <c r="O41" s="88"/>
      <c r="P41" s="88"/>
      <c r="Q41" s="88"/>
      <c r="R41" s="88"/>
      <c r="S41" s="89"/>
      <c r="T41" s="89"/>
      <c r="U41" s="89"/>
      <c r="V41" s="89"/>
      <c r="W41" s="89"/>
      <c r="X41" s="89"/>
      <c r="Y41" s="89"/>
      <c r="Z41" s="89"/>
    </row>
    <row r="42" spans="1:26" s="251" customFormat="1" ht="69" customHeight="1">
      <c r="A42" s="237">
        <v>1</v>
      </c>
      <c r="B42" s="237" t="s">
        <v>461</v>
      </c>
      <c r="C42" s="238" t="s">
        <v>462</v>
      </c>
      <c r="D42" s="239" t="s">
        <v>67</v>
      </c>
      <c r="E42" s="239" t="s">
        <v>62</v>
      </c>
      <c r="F42" s="240" t="s">
        <v>463</v>
      </c>
      <c r="G42" s="248">
        <v>1970</v>
      </c>
      <c r="H42" s="243">
        <v>6594000</v>
      </c>
      <c r="I42" s="243" t="s">
        <v>505</v>
      </c>
      <c r="J42" s="109" t="s">
        <v>455</v>
      </c>
      <c r="K42" s="250" t="s">
        <v>464</v>
      </c>
      <c r="L42" s="250" t="s">
        <v>465</v>
      </c>
      <c r="M42" s="250" t="s">
        <v>466</v>
      </c>
      <c r="N42" s="250" t="s">
        <v>467</v>
      </c>
      <c r="O42" s="244" t="s">
        <v>81</v>
      </c>
      <c r="P42" s="250" t="s">
        <v>468</v>
      </c>
      <c r="Q42" s="244" t="s">
        <v>75</v>
      </c>
      <c r="R42" s="244" t="s">
        <v>75</v>
      </c>
      <c r="S42" s="244" t="s">
        <v>75</v>
      </c>
      <c r="T42" s="244" t="s">
        <v>75</v>
      </c>
      <c r="U42" s="244" t="s">
        <v>75</v>
      </c>
      <c r="V42" s="244" t="s">
        <v>75</v>
      </c>
      <c r="W42" s="244">
        <v>2845</v>
      </c>
      <c r="X42" s="244" t="s">
        <v>469</v>
      </c>
      <c r="Y42" s="244" t="s">
        <v>470</v>
      </c>
      <c r="Z42" s="244" t="s">
        <v>62</v>
      </c>
    </row>
    <row r="43" spans="1:26" s="251" customFormat="1" ht="69" customHeight="1">
      <c r="A43" s="237">
        <v>2</v>
      </c>
      <c r="B43" s="237" t="s">
        <v>577</v>
      </c>
      <c r="C43" s="238"/>
      <c r="D43" s="239"/>
      <c r="E43" s="239"/>
      <c r="F43" s="240"/>
      <c r="G43" s="248"/>
      <c r="H43" s="249">
        <v>29553.46</v>
      </c>
      <c r="I43" s="243" t="s">
        <v>504</v>
      </c>
      <c r="J43" s="109" t="s">
        <v>455</v>
      </c>
      <c r="K43" s="250"/>
      <c r="L43" s="250"/>
      <c r="M43" s="250"/>
      <c r="N43" s="250"/>
      <c r="O43" s="244"/>
      <c r="P43" s="250"/>
      <c r="Q43" s="244"/>
      <c r="R43" s="244"/>
      <c r="S43" s="244"/>
      <c r="T43" s="244"/>
      <c r="U43" s="244"/>
      <c r="V43" s="244"/>
      <c r="W43" s="244"/>
      <c r="X43" s="244"/>
      <c r="Y43" s="244"/>
      <c r="Z43" s="244"/>
    </row>
    <row r="44" spans="1:26" s="251" customFormat="1" ht="69" customHeight="1">
      <c r="A44" s="237">
        <v>3</v>
      </c>
      <c r="B44" s="237" t="s">
        <v>578</v>
      </c>
      <c r="C44" s="238"/>
      <c r="D44" s="239"/>
      <c r="E44" s="239"/>
      <c r="F44" s="240"/>
      <c r="G44" s="248"/>
      <c r="H44" s="249">
        <v>12274.63</v>
      </c>
      <c r="I44" s="243" t="s">
        <v>504</v>
      </c>
      <c r="J44" s="109" t="s">
        <v>455</v>
      </c>
      <c r="K44" s="250"/>
      <c r="L44" s="250"/>
      <c r="M44" s="250"/>
      <c r="N44" s="250"/>
      <c r="O44" s="244"/>
      <c r="P44" s="250"/>
      <c r="Q44" s="244"/>
      <c r="R44" s="244"/>
      <c r="S44" s="244"/>
      <c r="T44" s="244"/>
      <c r="U44" s="244"/>
      <c r="V44" s="244"/>
      <c r="W44" s="244"/>
      <c r="X44" s="244"/>
      <c r="Y44" s="244"/>
      <c r="Z44" s="244"/>
    </row>
    <row r="45" spans="1:26" s="4" customFormat="1" ht="25.5" customHeight="1">
      <c r="A45" s="361" t="s">
        <v>14</v>
      </c>
      <c r="B45" s="361"/>
      <c r="C45" s="361"/>
      <c r="D45" s="41"/>
      <c r="E45" s="41"/>
      <c r="F45" s="42"/>
      <c r="G45" s="1"/>
      <c r="H45" s="169">
        <f>SUM(H42:H44)</f>
        <v>6635828.09</v>
      </c>
      <c r="I45" s="169"/>
      <c r="J45" s="50"/>
      <c r="K45" s="24"/>
      <c r="L45" s="24"/>
      <c r="M45" s="24"/>
      <c r="N45" s="24"/>
      <c r="O45" s="24"/>
      <c r="P45" s="24"/>
      <c r="Q45" s="24"/>
      <c r="R45" s="24"/>
      <c r="S45" s="84"/>
      <c r="T45" s="84"/>
      <c r="U45" s="84"/>
      <c r="V45" s="84"/>
      <c r="W45" s="84"/>
      <c r="X45" s="84"/>
      <c r="Y45" s="84"/>
      <c r="Z45" s="84"/>
    </row>
    <row r="46" spans="1:26" s="4" customFormat="1" ht="15" customHeight="1">
      <c r="A46" s="369" t="s">
        <v>241</v>
      </c>
      <c r="B46" s="369"/>
      <c r="C46" s="369"/>
      <c r="D46" s="369"/>
      <c r="E46" s="369"/>
      <c r="F46" s="369"/>
      <c r="G46" s="369"/>
      <c r="H46" s="166"/>
      <c r="I46" s="166"/>
      <c r="J46" s="322"/>
      <c r="K46" s="88"/>
      <c r="L46" s="88"/>
      <c r="M46" s="88"/>
      <c r="N46" s="88"/>
      <c r="O46" s="88"/>
      <c r="P46" s="88"/>
      <c r="Q46" s="88"/>
      <c r="R46" s="88"/>
      <c r="S46" s="89"/>
      <c r="T46" s="89"/>
      <c r="U46" s="89"/>
      <c r="V46" s="89"/>
      <c r="W46" s="89"/>
      <c r="X46" s="89"/>
      <c r="Y46" s="89"/>
      <c r="Z46" s="89"/>
    </row>
    <row r="47" spans="1:26" s="43" customFormat="1" ht="63.75">
      <c r="A47" s="1">
        <v>1</v>
      </c>
      <c r="B47" s="150" t="s">
        <v>225</v>
      </c>
      <c r="C47" s="150" t="s">
        <v>226</v>
      </c>
      <c r="D47" s="150" t="s">
        <v>67</v>
      </c>
      <c r="E47" s="150" t="s">
        <v>62</v>
      </c>
      <c r="F47" s="150" t="s">
        <v>62</v>
      </c>
      <c r="G47" s="150" t="s">
        <v>227</v>
      </c>
      <c r="H47" s="235">
        <v>967000</v>
      </c>
      <c r="I47" s="187" t="s">
        <v>505</v>
      </c>
      <c r="J47" s="324" t="s">
        <v>229</v>
      </c>
      <c r="K47" s="151" t="s">
        <v>228</v>
      </c>
      <c r="L47" s="150" t="s">
        <v>230</v>
      </c>
      <c r="M47" s="150" t="s">
        <v>231</v>
      </c>
      <c r="N47" s="150" t="s">
        <v>232</v>
      </c>
      <c r="O47" s="150"/>
      <c r="P47" s="150"/>
      <c r="Q47" s="150" t="s">
        <v>186</v>
      </c>
      <c r="R47" s="150" t="s">
        <v>233</v>
      </c>
      <c r="S47" s="150" t="s">
        <v>233</v>
      </c>
      <c r="T47" s="150" t="s">
        <v>233</v>
      </c>
      <c r="U47" s="150" t="s">
        <v>233</v>
      </c>
      <c r="V47" s="150" t="s">
        <v>233</v>
      </c>
      <c r="W47" s="152" t="s">
        <v>234</v>
      </c>
      <c r="X47" s="152">
        <v>1</v>
      </c>
      <c r="Y47" s="152" t="s">
        <v>62</v>
      </c>
      <c r="Z47" s="152" t="s">
        <v>101</v>
      </c>
    </row>
    <row r="48" spans="1:26" s="43" customFormat="1" ht="33" customHeight="1">
      <c r="A48" s="1">
        <v>2</v>
      </c>
      <c r="B48" s="153" t="s">
        <v>235</v>
      </c>
      <c r="C48" s="153" t="s">
        <v>236</v>
      </c>
      <c r="D48" s="153" t="s">
        <v>67</v>
      </c>
      <c r="E48" s="153" t="s">
        <v>62</v>
      </c>
      <c r="F48" s="153" t="s">
        <v>62</v>
      </c>
      <c r="G48" s="153">
        <v>2011</v>
      </c>
      <c r="H48" s="236">
        <v>189000</v>
      </c>
      <c r="I48" s="187" t="s">
        <v>505</v>
      </c>
      <c r="J48" s="324" t="s">
        <v>229</v>
      </c>
      <c r="K48" s="151" t="s">
        <v>237</v>
      </c>
      <c r="L48" s="153" t="s">
        <v>238</v>
      </c>
      <c r="M48" s="153"/>
      <c r="N48" s="153" t="s">
        <v>238</v>
      </c>
      <c r="O48" s="153"/>
      <c r="P48" s="153"/>
      <c r="Q48" s="153" t="s">
        <v>75</v>
      </c>
      <c r="R48" s="153" t="s">
        <v>75</v>
      </c>
      <c r="S48" s="153" t="s">
        <v>75</v>
      </c>
      <c r="T48" s="153" t="s">
        <v>239</v>
      </c>
      <c r="U48" s="153" t="s">
        <v>239</v>
      </c>
      <c r="V48" s="153" t="s">
        <v>239</v>
      </c>
      <c r="W48" s="154" t="s">
        <v>240</v>
      </c>
      <c r="X48" s="154" t="s">
        <v>101</v>
      </c>
      <c r="Y48" s="154" t="s">
        <v>101</v>
      </c>
      <c r="Z48" s="154" t="s">
        <v>101</v>
      </c>
    </row>
    <row r="49" spans="1:26" s="4" customFormat="1" ht="18" customHeight="1">
      <c r="A49" s="361" t="s">
        <v>14</v>
      </c>
      <c r="B49" s="361"/>
      <c r="C49" s="361"/>
      <c r="D49" s="41"/>
      <c r="E49" s="41"/>
      <c r="F49" s="42"/>
      <c r="G49" s="1"/>
      <c r="H49" s="169">
        <f>SUM(H47:H48)</f>
        <v>1156000</v>
      </c>
      <c r="I49" s="169"/>
      <c r="J49" s="50"/>
      <c r="K49" s="24"/>
      <c r="L49" s="24"/>
      <c r="M49" s="24"/>
      <c r="N49" s="24"/>
      <c r="O49" s="24"/>
      <c r="P49" s="24"/>
      <c r="Q49" s="24"/>
      <c r="R49" s="24"/>
      <c r="S49" s="84"/>
      <c r="T49" s="84"/>
      <c r="U49" s="84"/>
      <c r="V49" s="84"/>
      <c r="W49" s="84"/>
      <c r="X49" s="84"/>
      <c r="Y49" s="84"/>
      <c r="Z49" s="84"/>
    </row>
    <row r="50" spans="1:26" s="4" customFormat="1" ht="14.25" customHeight="1">
      <c r="A50" s="370" t="s">
        <v>288</v>
      </c>
      <c r="B50" s="370"/>
      <c r="C50" s="370"/>
      <c r="D50" s="370"/>
      <c r="E50" s="370"/>
      <c r="F50" s="370"/>
      <c r="G50" s="370"/>
      <c r="H50" s="167"/>
      <c r="I50" s="167"/>
      <c r="J50" s="322"/>
      <c r="K50" s="88"/>
      <c r="L50" s="88"/>
      <c r="M50" s="88"/>
      <c r="N50" s="88"/>
      <c r="O50" s="88"/>
      <c r="P50" s="88"/>
      <c r="Q50" s="88"/>
      <c r="R50" s="88"/>
      <c r="S50" s="89"/>
      <c r="T50" s="89"/>
      <c r="U50" s="89"/>
      <c r="V50" s="89"/>
      <c r="W50" s="89"/>
      <c r="X50" s="89"/>
      <c r="Y50" s="89"/>
      <c r="Z50" s="89"/>
    </row>
    <row r="51" spans="1:26" s="43" customFormat="1" ht="52.5" customHeight="1">
      <c r="A51" s="55">
        <v>1</v>
      </c>
      <c r="B51" s="112" t="s">
        <v>65</v>
      </c>
      <c r="C51" s="112" t="s">
        <v>289</v>
      </c>
      <c r="D51" s="112" t="s">
        <v>67</v>
      </c>
      <c r="E51" s="112" t="s">
        <v>62</v>
      </c>
      <c r="F51" s="112" t="s">
        <v>62</v>
      </c>
      <c r="G51" s="112" t="s">
        <v>290</v>
      </c>
      <c r="H51" s="168">
        <v>1807231.25</v>
      </c>
      <c r="I51" s="196" t="s">
        <v>504</v>
      </c>
      <c r="J51" s="113" t="s">
        <v>292</v>
      </c>
      <c r="K51" s="136" t="s">
        <v>291</v>
      </c>
      <c r="L51" s="112" t="s">
        <v>293</v>
      </c>
      <c r="M51" s="112" t="s">
        <v>294</v>
      </c>
      <c r="N51" s="112" t="s">
        <v>295</v>
      </c>
      <c r="O51" s="112" t="s">
        <v>296</v>
      </c>
      <c r="P51" s="112" t="s">
        <v>297</v>
      </c>
      <c r="Q51" s="112" t="s">
        <v>75</v>
      </c>
      <c r="R51" s="112" t="s">
        <v>75</v>
      </c>
      <c r="S51" s="112" t="s">
        <v>75</v>
      </c>
      <c r="T51" s="112" t="s">
        <v>75</v>
      </c>
      <c r="U51" s="112" t="s">
        <v>75</v>
      </c>
      <c r="V51" s="112" t="s">
        <v>75</v>
      </c>
      <c r="W51" s="138">
        <v>462.37</v>
      </c>
      <c r="X51" s="138">
        <v>2</v>
      </c>
      <c r="Y51" s="138" t="s">
        <v>67</v>
      </c>
      <c r="Z51" s="138" t="s">
        <v>67</v>
      </c>
    </row>
    <row r="52" spans="1:26" s="10" customFormat="1" ht="12.75">
      <c r="A52" s="371" t="s">
        <v>14</v>
      </c>
      <c r="B52" s="371"/>
      <c r="C52" s="371"/>
      <c r="D52" s="44"/>
      <c r="E52" s="44"/>
      <c r="F52" s="51"/>
      <c r="G52" s="52"/>
      <c r="H52" s="169">
        <f>SUM(H51)</f>
        <v>1807231.25</v>
      </c>
      <c r="I52" s="169"/>
      <c r="J52" s="50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s="10" customFormat="1" ht="12.75" customHeight="1">
      <c r="A53" s="363" t="s">
        <v>394</v>
      </c>
      <c r="B53" s="363"/>
      <c r="C53" s="363"/>
      <c r="D53" s="363"/>
      <c r="E53" s="363"/>
      <c r="F53" s="363"/>
      <c r="G53" s="363"/>
      <c r="H53" s="164"/>
      <c r="I53" s="164"/>
      <c r="J53" s="322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s="43" customFormat="1" ht="41.25" customHeight="1">
      <c r="A54" s="55">
        <v>1</v>
      </c>
      <c r="B54" s="229" t="s">
        <v>376</v>
      </c>
      <c r="C54" s="143" t="s">
        <v>379</v>
      </c>
      <c r="D54" s="143" t="s">
        <v>380</v>
      </c>
      <c r="E54" s="143" t="s">
        <v>381</v>
      </c>
      <c r="F54" s="143" t="s">
        <v>380</v>
      </c>
      <c r="G54" s="143">
        <v>1800</v>
      </c>
      <c r="H54" s="198">
        <v>1952000</v>
      </c>
      <c r="I54" s="233" t="s">
        <v>505</v>
      </c>
      <c r="J54" s="325" t="s">
        <v>382</v>
      </c>
      <c r="K54" s="144" t="s">
        <v>395</v>
      </c>
      <c r="L54" s="143" t="s">
        <v>383</v>
      </c>
      <c r="M54" s="143" t="s">
        <v>71</v>
      </c>
      <c r="N54" s="142" t="s">
        <v>384</v>
      </c>
      <c r="O54" s="142" t="s">
        <v>385</v>
      </c>
      <c r="P54" s="142" t="s">
        <v>386</v>
      </c>
      <c r="Q54" s="143" t="s">
        <v>75</v>
      </c>
      <c r="R54" s="143" t="s">
        <v>75</v>
      </c>
      <c r="S54" s="143" t="s">
        <v>75</v>
      </c>
      <c r="T54" s="143" t="s">
        <v>80</v>
      </c>
      <c r="U54" s="143" t="s">
        <v>75</v>
      </c>
      <c r="V54" s="143" t="s">
        <v>75</v>
      </c>
      <c r="W54" s="145" t="s">
        <v>387</v>
      </c>
      <c r="X54" s="145">
        <v>2</v>
      </c>
      <c r="Y54" s="145" t="s">
        <v>62</v>
      </c>
      <c r="Z54" s="145" t="s">
        <v>62</v>
      </c>
    </row>
    <row r="55" spans="1:26" s="43" customFormat="1" ht="55.5" customHeight="1">
      <c r="A55" s="55">
        <v>2</v>
      </c>
      <c r="B55" s="230" t="s">
        <v>388</v>
      </c>
      <c r="C55" s="147" t="s">
        <v>379</v>
      </c>
      <c r="D55" s="147" t="s">
        <v>380</v>
      </c>
      <c r="E55" s="147" t="s">
        <v>381</v>
      </c>
      <c r="F55" s="147" t="s">
        <v>380</v>
      </c>
      <c r="G55" s="147">
        <v>1905</v>
      </c>
      <c r="H55" s="199">
        <v>2353000</v>
      </c>
      <c r="I55" s="234" t="s">
        <v>505</v>
      </c>
      <c r="J55" s="326" t="s">
        <v>389</v>
      </c>
      <c r="K55" s="148" t="s">
        <v>396</v>
      </c>
      <c r="L55" s="147" t="s">
        <v>390</v>
      </c>
      <c r="M55" s="147" t="s">
        <v>391</v>
      </c>
      <c r="N55" s="146" t="s">
        <v>384</v>
      </c>
      <c r="O55" s="146" t="s">
        <v>81</v>
      </c>
      <c r="P55" s="146" t="s">
        <v>392</v>
      </c>
      <c r="Q55" s="147" t="s">
        <v>75</v>
      </c>
      <c r="R55" s="147" t="s">
        <v>75</v>
      </c>
      <c r="S55" s="147" t="s">
        <v>75</v>
      </c>
      <c r="T55" s="147" t="s">
        <v>80</v>
      </c>
      <c r="U55" s="147" t="s">
        <v>75</v>
      </c>
      <c r="V55" s="147" t="s">
        <v>75</v>
      </c>
      <c r="W55" s="149" t="s">
        <v>393</v>
      </c>
      <c r="X55" s="149">
        <v>4</v>
      </c>
      <c r="Y55" s="149" t="s">
        <v>67</v>
      </c>
      <c r="Z55" s="149" t="s">
        <v>67</v>
      </c>
    </row>
    <row r="56" spans="1:26" s="10" customFormat="1" ht="12.75" customHeight="1">
      <c r="A56" s="1"/>
      <c r="B56" s="361" t="s">
        <v>0</v>
      </c>
      <c r="C56" s="361"/>
      <c r="D56" s="41"/>
      <c r="E56" s="41"/>
      <c r="F56" s="42"/>
      <c r="G56" s="1"/>
      <c r="H56" s="169">
        <f>SUM(H54:H55)</f>
        <v>4305000</v>
      </c>
      <c r="I56" s="169"/>
      <c r="J56" s="50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s="10" customFormat="1" ht="12.75">
      <c r="A57" s="363" t="s">
        <v>418</v>
      </c>
      <c r="B57" s="363"/>
      <c r="C57" s="363"/>
      <c r="D57" s="363"/>
      <c r="E57" s="363"/>
      <c r="F57" s="363"/>
      <c r="G57" s="363"/>
      <c r="H57" s="164"/>
      <c r="I57" s="164"/>
      <c r="J57" s="322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spans="1:26" s="43" customFormat="1" ht="89.25" customHeight="1">
      <c r="A58" s="55">
        <v>1</v>
      </c>
      <c r="B58" s="112" t="s">
        <v>405</v>
      </c>
      <c r="C58" s="112" t="s">
        <v>410</v>
      </c>
      <c r="D58" s="112" t="s">
        <v>168</v>
      </c>
      <c r="E58" s="112" t="s">
        <v>169</v>
      </c>
      <c r="F58" s="112" t="s">
        <v>168</v>
      </c>
      <c r="G58" s="155">
        <v>1928</v>
      </c>
      <c r="H58" s="168">
        <v>2400763.97</v>
      </c>
      <c r="I58" s="165" t="s">
        <v>504</v>
      </c>
      <c r="J58" s="113" t="s">
        <v>412</v>
      </c>
      <c r="K58" s="137" t="s">
        <v>411</v>
      </c>
      <c r="L58" s="112" t="s">
        <v>70</v>
      </c>
      <c r="M58" s="112" t="s">
        <v>413</v>
      </c>
      <c r="N58" s="112" t="s">
        <v>414</v>
      </c>
      <c r="O58" s="112" t="s">
        <v>415</v>
      </c>
      <c r="P58" s="112" t="s">
        <v>416</v>
      </c>
      <c r="Q58" s="112" t="s">
        <v>186</v>
      </c>
      <c r="R58" s="112" t="s">
        <v>75</v>
      </c>
      <c r="S58" s="112" t="s">
        <v>75</v>
      </c>
      <c r="T58" s="112" t="s">
        <v>80</v>
      </c>
      <c r="U58" s="112" t="s">
        <v>186</v>
      </c>
      <c r="V58" s="112" t="s">
        <v>75</v>
      </c>
      <c r="W58" s="156">
        <v>506</v>
      </c>
      <c r="X58" s="113" t="s">
        <v>417</v>
      </c>
      <c r="Y58" s="156" t="s">
        <v>168</v>
      </c>
      <c r="Z58" s="156" t="s">
        <v>169</v>
      </c>
    </row>
    <row r="59" spans="1:26" s="43" customFormat="1" ht="89.25" customHeight="1">
      <c r="A59" s="55">
        <v>2</v>
      </c>
      <c r="B59" s="112" t="s">
        <v>516</v>
      </c>
      <c r="C59" s="112"/>
      <c r="D59" s="112" t="s">
        <v>67</v>
      </c>
      <c r="E59" s="112"/>
      <c r="F59" s="112"/>
      <c r="G59" s="155"/>
      <c r="H59" s="168">
        <v>791659.27</v>
      </c>
      <c r="I59" s="165" t="s">
        <v>504</v>
      </c>
      <c r="J59" s="113" t="s">
        <v>412</v>
      </c>
      <c r="K59" s="137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56"/>
      <c r="X59" s="113"/>
      <c r="Y59" s="156"/>
      <c r="Z59" s="156"/>
    </row>
    <row r="60" spans="1:26" s="10" customFormat="1" ht="19.5" customHeight="1">
      <c r="A60" s="1"/>
      <c r="B60" s="361" t="s">
        <v>0</v>
      </c>
      <c r="C60" s="361"/>
      <c r="D60" s="41"/>
      <c r="E60" s="41"/>
      <c r="F60" s="42"/>
      <c r="G60" s="1"/>
      <c r="H60" s="169">
        <f>SUM(H58:H59)</f>
        <v>3192423.24</v>
      </c>
      <c r="I60" s="169"/>
      <c r="J60" s="50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s="10" customFormat="1" ht="19.5" customHeight="1" thickBot="1">
      <c r="A61" s="170"/>
      <c r="B61" s="171"/>
      <c r="C61" s="171"/>
      <c r="D61" s="172"/>
      <c r="E61" s="172"/>
      <c r="F61" s="173"/>
      <c r="G61" s="174"/>
      <c r="H61" s="175"/>
      <c r="I61" s="175"/>
      <c r="J61" s="327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</row>
    <row r="62" spans="1:18" s="4" customFormat="1" ht="13.5" thickBot="1">
      <c r="A62" s="7"/>
      <c r="B62" s="45"/>
      <c r="F62" s="365" t="s">
        <v>56</v>
      </c>
      <c r="G62" s="366"/>
      <c r="H62" s="285">
        <f>H60+H56+H52+H49+H45+H40+H36+H31+H17+H15</f>
        <v>72320087.63</v>
      </c>
      <c r="I62" s="200"/>
      <c r="J62" s="328"/>
      <c r="K62" s="7"/>
      <c r="L62" s="10"/>
      <c r="M62" s="10"/>
      <c r="N62" s="10"/>
      <c r="O62" s="10"/>
      <c r="P62" s="10"/>
      <c r="Q62" s="10"/>
      <c r="R62" s="10"/>
    </row>
    <row r="63" spans="1:18" s="4" customFormat="1" ht="12.75" customHeight="1">
      <c r="A63" s="7"/>
      <c r="B63" s="7"/>
      <c r="C63" s="9"/>
      <c r="D63" s="35"/>
      <c r="E63" s="35"/>
      <c r="F63" s="36"/>
      <c r="G63" s="7"/>
      <c r="H63" s="161"/>
      <c r="I63" s="161"/>
      <c r="J63" s="328"/>
      <c r="K63" s="7"/>
      <c r="L63" s="10"/>
      <c r="M63" s="10"/>
      <c r="N63" s="10"/>
      <c r="O63" s="10"/>
      <c r="P63" s="10"/>
      <c r="Q63" s="10"/>
      <c r="R63" s="10"/>
    </row>
    <row r="64" spans="1:18" s="4" customFormat="1" ht="12.75" customHeight="1">
      <c r="A64" s="7"/>
      <c r="B64" s="7"/>
      <c r="C64" s="9"/>
      <c r="D64" s="35"/>
      <c r="E64" s="35"/>
      <c r="F64" s="36"/>
      <c r="G64" s="7"/>
      <c r="H64" s="161"/>
      <c r="I64" s="161"/>
      <c r="J64" s="328"/>
      <c r="K64" s="7"/>
      <c r="L64" s="10"/>
      <c r="M64" s="10"/>
      <c r="N64" s="10"/>
      <c r="O64" s="10"/>
      <c r="P64" s="10"/>
      <c r="Q64" s="10"/>
      <c r="R64" s="10"/>
    </row>
    <row r="65" spans="1:18" s="4" customFormat="1" ht="12.75">
      <c r="A65" s="7"/>
      <c r="B65" s="7"/>
      <c r="C65" s="9"/>
      <c r="D65" s="35"/>
      <c r="E65" s="35"/>
      <c r="F65" s="36"/>
      <c r="G65" s="7"/>
      <c r="H65" s="161"/>
      <c r="I65" s="161"/>
      <c r="J65" s="328"/>
      <c r="K65" s="7"/>
      <c r="L65" s="10"/>
      <c r="M65" s="10"/>
      <c r="N65" s="10"/>
      <c r="O65" s="10"/>
      <c r="P65" s="10"/>
      <c r="Q65" s="10"/>
      <c r="R65" s="10"/>
    </row>
    <row r="66" ht="12.75" customHeight="1"/>
    <row r="67" spans="1:18" s="4" customFormat="1" ht="12.75">
      <c r="A67" s="7"/>
      <c r="B67" s="7"/>
      <c r="C67" s="9"/>
      <c r="D67" s="35"/>
      <c r="E67" s="35"/>
      <c r="F67" s="36"/>
      <c r="G67" s="7"/>
      <c r="H67" s="161"/>
      <c r="I67" s="161"/>
      <c r="J67" s="328"/>
      <c r="K67" s="7"/>
      <c r="L67" s="10"/>
      <c r="M67" s="10"/>
      <c r="N67" s="10"/>
      <c r="O67" s="10"/>
      <c r="P67" s="10"/>
      <c r="Q67" s="10"/>
      <c r="R67" s="10"/>
    </row>
    <row r="68" spans="1:18" s="4" customFormat="1" ht="12.75" customHeight="1">
      <c r="A68" s="7"/>
      <c r="B68" s="7"/>
      <c r="C68" s="9"/>
      <c r="D68" s="35"/>
      <c r="E68" s="35"/>
      <c r="F68" s="36"/>
      <c r="G68" s="7"/>
      <c r="H68" s="161"/>
      <c r="I68" s="161"/>
      <c r="J68" s="328"/>
      <c r="K68" s="7"/>
      <c r="L68" s="10"/>
      <c r="M68" s="10"/>
      <c r="N68" s="10"/>
      <c r="O68" s="10"/>
      <c r="P68" s="10"/>
      <c r="Q68" s="10"/>
      <c r="R68" s="10"/>
    </row>
    <row r="70" ht="21.75" customHeight="1"/>
  </sheetData>
  <sheetProtection/>
  <mergeCells count="41">
    <mergeCell ref="B4:B5"/>
    <mergeCell ref="E4:E5"/>
    <mergeCell ref="A18:C18"/>
    <mergeCell ref="A15:C15"/>
    <mergeCell ref="A41:G41"/>
    <mergeCell ref="A50:G50"/>
    <mergeCell ref="B36:C36"/>
    <mergeCell ref="A45:C45"/>
    <mergeCell ref="A37:G37"/>
    <mergeCell ref="A53:G53"/>
    <mergeCell ref="A52:C52"/>
    <mergeCell ref="C4:C5"/>
    <mergeCell ref="A32:G32"/>
    <mergeCell ref="A4:A5"/>
    <mergeCell ref="F62:G62"/>
    <mergeCell ref="K33:K34"/>
    <mergeCell ref="A57:G57"/>
    <mergeCell ref="B60:C60"/>
    <mergeCell ref="B56:C56"/>
    <mergeCell ref="A40:C40"/>
    <mergeCell ref="A46:G46"/>
    <mergeCell ref="X4:X5"/>
    <mergeCell ref="A49:C49"/>
    <mergeCell ref="Y4:Y5"/>
    <mergeCell ref="A31:C31"/>
    <mergeCell ref="G4:G5"/>
    <mergeCell ref="F4:F5"/>
    <mergeCell ref="A6:F6"/>
    <mergeCell ref="I4:I5"/>
    <mergeCell ref="H4:H5"/>
    <mergeCell ref="A19:G19"/>
    <mergeCell ref="O4:O5"/>
    <mergeCell ref="D4:D5"/>
    <mergeCell ref="W4:W5"/>
    <mergeCell ref="P4:P5"/>
    <mergeCell ref="A16:G16"/>
    <mergeCell ref="Z4:Z5"/>
    <mergeCell ref="K4:K5"/>
    <mergeCell ref="J4:J5"/>
    <mergeCell ref="L4:N4"/>
    <mergeCell ref="Q4:V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  <headerFooter alignWithMargins="0">
    <oddFooter>&amp;CStrona &amp;P z &amp;N</oddFooter>
  </headerFooter>
  <rowBreaks count="3" manualBreakCount="3">
    <brk id="18" max="27" man="1"/>
    <brk id="36" max="27" man="1"/>
    <brk id="56" max="27" man="1"/>
  </rowBreaks>
  <colBreaks count="1" manualBreakCount="1">
    <brk id="10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14"/>
  <sheetViews>
    <sheetView view="pageBreakPreview" zoomScale="75" zoomScaleNormal="110" zoomScaleSheetLayoutView="75" zoomScalePageLayoutView="0" workbookViewId="0" topLeftCell="A353">
      <selection activeCell="A387" sqref="A387"/>
    </sheetView>
  </sheetViews>
  <sheetFormatPr defaultColWidth="9.140625" defaultRowHeight="12.75"/>
  <cols>
    <col min="1" max="1" width="5.57421875" style="7" customWidth="1"/>
    <col min="2" max="2" width="47.57421875" style="22" customWidth="1"/>
    <col min="3" max="3" width="15.421875" style="9" customWidth="1"/>
    <col min="4" max="4" width="18.421875" style="35" customWidth="1"/>
    <col min="5" max="5" width="12.140625" style="0" bestFit="1" customWidth="1"/>
    <col min="6" max="6" width="11.140625" style="0" customWidth="1"/>
  </cols>
  <sheetData>
    <row r="1" spans="1:4" ht="12.75">
      <c r="A1" s="21" t="s">
        <v>130</v>
      </c>
      <c r="D1" s="289"/>
    </row>
    <row r="3" spans="1:4" ht="12.75">
      <c r="A3" s="372" t="s">
        <v>1</v>
      </c>
      <c r="B3" s="372"/>
      <c r="C3" s="372"/>
      <c r="D3" s="372"/>
    </row>
    <row r="4" spans="1:4" ht="25.5">
      <c r="A4" s="3" t="s">
        <v>15</v>
      </c>
      <c r="B4" s="3" t="s">
        <v>16</v>
      </c>
      <c r="C4" s="3" t="s">
        <v>17</v>
      </c>
      <c r="D4" s="64" t="s">
        <v>18</v>
      </c>
    </row>
    <row r="5" spans="1:4" ht="12.75" customHeight="1">
      <c r="A5" s="373" t="s">
        <v>133</v>
      </c>
      <c r="B5" s="374"/>
      <c r="C5" s="374"/>
      <c r="D5" s="375"/>
    </row>
    <row r="6" spans="1:4" s="10" customFormat="1" ht="12.75">
      <c r="A6" s="209">
        <v>1</v>
      </c>
      <c r="B6" s="253" t="s">
        <v>111</v>
      </c>
      <c r="C6" s="254">
        <v>2015</v>
      </c>
      <c r="D6" s="290">
        <f>21660*1.23</f>
        <v>26641.8</v>
      </c>
    </row>
    <row r="7" spans="1:4" s="10" customFormat="1" ht="12.75">
      <c r="A7" s="210">
        <v>2</v>
      </c>
      <c r="B7" s="253" t="s">
        <v>112</v>
      </c>
      <c r="C7" s="254">
        <v>2015</v>
      </c>
      <c r="D7" s="290">
        <f>5000*1.23</f>
        <v>6150</v>
      </c>
    </row>
    <row r="8" spans="1:4" s="10" customFormat="1" ht="12.75">
      <c r="A8" s="210">
        <v>3</v>
      </c>
      <c r="B8" s="253" t="s">
        <v>113</v>
      </c>
      <c r="C8" s="254">
        <v>2015</v>
      </c>
      <c r="D8" s="290">
        <f>2029*1.23</f>
        <v>2495.67</v>
      </c>
    </row>
    <row r="9" spans="1:4" s="10" customFormat="1" ht="12.75">
      <c r="A9" s="210">
        <v>4</v>
      </c>
      <c r="B9" s="253" t="s">
        <v>114</v>
      </c>
      <c r="C9" s="254">
        <v>2016</v>
      </c>
      <c r="D9" s="290">
        <f>19850*1.23</f>
        <v>24415.5</v>
      </c>
    </row>
    <row r="10" spans="1:4" s="10" customFormat="1" ht="12.75">
      <c r="A10" s="210">
        <v>5</v>
      </c>
      <c r="B10" s="256" t="s">
        <v>537</v>
      </c>
      <c r="C10" s="257">
        <v>2017</v>
      </c>
      <c r="D10" s="291">
        <f>3350*1.23</f>
        <v>4120.5</v>
      </c>
    </row>
    <row r="11" spans="1:4" s="10" customFormat="1" ht="12.75">
      <c r="A11" s="210">
        <v>6</v>
      </c>
      <c r="B11" s="253" t="s">
        <v>588</v>
      </c>
      <c r="C11" s="257">
        <v>2017</v>
      </c>
      <c r="D11" s="291">
        <v>2029.5</v>
      </c>
    </row>
    <row r="12" spans="1:4" s="10" customFormat="1" ht="12.75">
      <c r="A12" s="210">
        <v>7</v>
      </c>
      <c r="B12" s="253" t="s">
        <v>537</v>
      </c>
      <c r="C12" s="254">
        <v>2018</v>
      </c>
      <c r="D12" s="290">
        <f>3550*1.23</f>
        <v>4366.5</v>
      </c>
    </row>
    <row r="13" spans="1:4" s="10" customFormat="1" ht="27.75" customHeight="1">
      <c r="A13" s="209">
        <v>8</v>
      </c>
      <c r="B13" s="256" t="s">
        <v>538</v>
      </c>
      <c r="C13" s="257">
        <v>2018</v>
      </c>
      <c r="D13" s="291">
        <f>2*6550*1.23</f>
        <v>16113</v>
      </c>
    </row>
    <row r="14" spans="1:4" s="10" customFormat="1" ht="13.5" thickBot="1">
      <c r="A14" s="211">
        <v>9</v>
      </c>
      <c r="B14" s="258" t="s">
        <v>589</v>
      </c>
      <c r="C14" s="259">
        <v>2019</v>
      </c>
      <c r="D14" s="292">
        <f>2*2029.5</f>
        <v>4059</v>
      </c>
    </row>
    <row r="15" spans="1:4" s="10" customFormat="1" ht="13.5" thickTop="1">
      <c r="A15" s="209">
        <v>10</v>
      </c>
      <c r="B15" s="253" t="s">
        <v>117</v>
      </c>
      <c r="C15" s="254">
        <v>2015</v>
      </c>
      <c r="D15" s="293">
        <v>7749</v>
      </c>
    </row>
    <row r="16" spans="1:4" s="10" customFormat="1" ht="12.75">
      <c r="A16" s="210">
        <v>11</v>
      </c>
      <c r="B16" s="253" t="s">
        <v>590</v>
      </c>
      <c r="C16" s="254">
        <v>2015</v>
      </c>
      <c r="D16" s="290">
        <f>3380.04*9</f>
        <v>30420.36</v>
      </c>
    </row>
    <row r="17" spans="1:4" s="10" customFormat="1" ht="12.75">
      <c r="A17" s="210">
        <v>12</v>
      </c>
      <c r="B17" s="253" t="s">
        <v>118</v>
      </c>
      <c r="C17" s="254">
        <v>2015</v>
      </c>
      <c r="D17" s="290">
        <v>9122.91</v>
      </c>
    </row>
    <row r="18" spans="1:4" s="10" customFormat="1" ht="12.75">
      <c r="A18" s="209">
        <v>13</v>
      </c>
      <c r="B18" s="253" t="s">
        <v>119</v>
      </c>
      <c r="C18" s="254">
        <v>2015</v>
      </c>
      <c r="D18" s="290">
        <f>6302.04*6</f>
        <v>37812.24</v>
      </c>
    </row>
    <row r="19" spans="1:4" s="10" customFormat="1" ht="12.75">
      <c r="A19" s="210">
        <v>14</v>
      </c>
      <c r="B19" s="253" t="s">
        <v>120</v>
      </c>
      <c r="C19" s="254">
        <v>2015</v>
      </c>
      <c r="D19" s="290">
        <f>3345.6*2</f>
        <v>6691.2</v>
      </c>
    </row>
    <row r="20" spans="1:4" s="10" customFormat="1" ht="12.75">
      <c r="A20" s="209">
        <v>15</v>
      </c>
      <c r="B20" s="253" t="s">
        <v>121</v>
      </c>
      <c r="C20" s="254">
        <v>2015</v>
      </c>
      <c r="D20" s="290">
        <v>5828</v>
      </c>
    </row>
    <row r="21" spans="1:4" s="10" customFormat="1" ht="12.75">
      <c r="A21" s="210">
        <v>16</v>
      </c>
      <c r="B21" s="253" t="s">
        <v>591</v>
      </c>
      <c r="C21" s="254">
        <v>2015</v>
      </c>
      <c r="D21" s="290">
        <v>12213.9</v>
      </c>
    </row>
    <row r="22" spans="1:4" s="10" customFormat="1" ht="12.75">
      <c r="A22" s="210">
        <v>17</v>
      </c>
      <c r="B22" s="253" t="s">
        <v>592</v>
      </c>
      <c r="C22" s="254">
        <v>2015</v>
      </c>
      <c r="D22" s="290">
        <v>9717</v>
      </c>
    </row>
    <row r="23" spans="1:4" s="10" customFormat="1" ht="12.75">
      <c r="A23" s="210">
        <v>18</v>
      </c>
      <c r="B23" s="253" t="s">
        <v>593</v>
      </c>
      <c r="C23" s="254">
        <v>2016</v>
      </c>
      <c r="D23" s="290">
        <v>21192.9</v>
      </c>
    </row>
    <row r="24" spans="1:4" s="10" customFormat="1" ht="12.75">
      <c r="A24" s="210">
        <v>19</v>
      </c>
      <c r="B24" s="253" t="s">
        <v>594</v>
      </c>
      <c r="C24" s="254">
        <v>2016</v>
      </c>
      <c r="D24" s="290">
        <v>23247</v>
      </c>
    </row>
    <row r="25" spans="1:4" s="10" customFormat="1" ht="12.75">
      <c r="A25" s="210">
        <v>20</v>
      </c>
      <c r="B25" s="253" t="s">
        <v>122</v>
      </c>
      <c r="C25" s="254">
        <v>2016</v>
      </c>
      <c r="D25" s="290">
        <f>650.67*6</f>
        <v>3904.0199999999995</v>
      </c>
    </row>
    <row r="26" spans="1:4" s="10" customFormat="1" ht="12.75">
      <c r="A26" s="210">
        <v>21</v>
      </c>
      <c r="B26" s="253" t="s">
        <v>595</v>
      </c>
      <c r="C26" s="254">
        <v>2016</v>
      </c>
      <c r="D26" s="290">
        <f>6268.39*3</f>
        <v>18805.170000000002</v>
      </c>
    </row>
    <row r="27" spans="1:4" s="10" customFormat="1" ht="12.75">
      <c r="A27" s="209">
        <v>22</v>
      </c>
      <c r="B27" s="253" t="s">
        <v>596</v>
      </c>
      <c r="C27" s="254">
        <v>2016</v>
      </c>
      <c r="D27" s="290">
        <f>2409.57*7</f>
        <v>16866.99</v>
      </c>
    </row>
    <row r="28" spans="1:4" s="10" customFormat="1" ht="12.75">
      <c r="A28" s="210">
        <v>23</v>
      </c>
      <c r="B28" s="253" t="s">
        <v>124</v>
      </c>
      <c r="C28" s="254">
        <v>2016</v>
      </c>
      <c r="D28" s="290">
        <v>1523.23</v>
      </c>
    </row>
    <row r="29" spans="1:4" s="10" customFormat="1" ht="12.75">
      <c r="A29" s="210">
        <v>24</v>
      </c>
      <c r="B29" s="255" t="s">
        <v>125</v>
      </c>
      <c r="C29" s="254">
        <v>2016</v>
      </c>
      <c r="D29" s="290">
        <f>2742.9*3</f>
        <v>8228.7</v>
      </c>
    </row>
    <row r="30" spans="1:4" s="10" customFormat="1" ht="12.75">
      <c r="A30" s="210">
        <v>25</v>
      </c>
      <c r="B30" s="253" t="s">
        <v>126</v>
      </c>
      <c r="C30" s="254">
        <v>2016</v>
      </c>
      <c r="D30" s="290">
        <f>1157.43*3</f>
        <v>3472.29</v>
      </c>
    </row>
    <row r="31" spans="1:4" s="10" customFormat="1" ht="12.75">
      <c r="A31" s="210">
        <v>26</v>
      </c>
      <c r="B31" s="253" t="s">
        <v>127</v>
      </c>
      <c r="C31" s="254">
        <v>2016</v>
      </c>
      <c r="D31" s="290">
        <f>3040.56*5</f>
        <v>15202.8</v>
      </c>
    </row>
    <row r="32" spans="1:4" s="10" customFormat="1" ht="12.75">
      <c r="A32" s="210">
        <v>27</v>
      </c>
      <c r="B32" s="253" t="s">
        <v>128</v>
      </c>
      <c r="C32" s="254">
        <v>2016</v>
      </c>
      <c r="D32" s="290">
        <f>787.2*5</f>
        <v>3936</v>
      </c>
    </row>
    <row r="33" spans="1:4" s="10" customFormat="1" ht="12.75">
      <c r="A33" s="210">
        <v>28</v>
      </c>
      <c r="B33" s="253" t="s">
        <v>597</v>
      </c>
      <c r="C33" s="254">
        <v>2016</v>
      </c>
      <c r="D33" s="290">
        <v>9040.5</v>
      </c>
    </row>
    <row r="34" spans="1:4" s="10" customFormat="1" ht="12.75">
      <c r="A34" s="209">
        <v>29</v>
      </c>
      <c r="B34" s="253" t="s">
        <v>598</v>
      </c>
      <c r="C34" s="254">
        <v>2016</v>
      </c>
      <c r="D34" s="290">
        <v>5525.72</v>
      </c>
    </row>
    <row r="35" spans="1:4" s="10" customFormat="1" ht="12.75">
      <c r="A35" s="209">
        <v>30</v>
      </c>
      <c r="B35" s="253" t="s">
        <v>115</v>
      </c>
      <c r="C35" s="254">
        <v>2016</v>
      </c>
      <c r="D35" s="290">
        <v>6178.69</v>
      </c>
    </row>
    <row r="36" spans="1:4" s="10" customFormat="1" ht="12.75">
      <c r="A36" s="209">
        <v>31</v>
      </c>
      <c r="B36" s="253" t="s">
        <v>123</v>
      </c>
      <c r="C36" s="254">
        <v>2016</v>
      </c>
      <c r="D36" s="290">
        <v>32964</v>
      </c>
    </row>
    <row r="37" spans="1:4" s="10" customFormat="1" ht="12.75">
      <c r="A37" s="210">
        <v>32</v>
      </c>
      <c r="B37" s="253" t="s">
        <v>599</v>
      </c>
      <c r="C37" s="254">
        <v>2017</v>
      </c>
      <c r="D37" s="290">
        <v>5412</v>
      </c>
    </row>
    <row r="38" spans="1:4" s="10" customFormat="1" ht="12.75">
      <c r="A38" s="210">
        <v>33</v>
      </c>
      <c r="B38" s="253" t="s">
        <v>600</v>
      </c>
      <c r="C38" s="254">
        <v>2017</v>
      </c>
      <c r="D38" s="290">
        <f>4424.31*5</f>
        <v>22121.550000000003</v>
      </c>
    </row>
    <row r="39" spans="1:4" s="10" customFormat="1" ht="12.75">
      <c r="A39" s="210">
        <v>34</v>
      </c>
      <c r="B39" s="253" t="s">
        <v>601</v>
      </c>
      <c r="C39" s="254">
        <v>2017</v>
      </c>
      <c r="D39" s="290">
        <v>23944.4</v>
      </c>
    </row>
    <row r="40" spans="1:4" s="10" customFormat="1" ht="12.75">
      <c r="A40" s="210">
        <v>35</v>
      </c>
      <c r="B40" s="253" t="s">
        <v>539</v>
      </c>
      <c r="C40" s="254">
        <v>2017</v>
      </c>
      <c r="D40" s="290">
        <v>10516.5</v>
      </c>
    </row>
    <row r="41" spans="1:4" s="10" customFormat="1" ht="12.75">
      <c r="A41" s="210">
        <v>36</v>
      </c>
      <c r="B41" s="253" t="s">
        <v>540</v>
      </c>
      <c r="C41" s="254">
        <v>2017</v>
      </c>
      <c r="D41" s="290">
        <v>12645.63</v>
      </c>
    </row>
    <row r="42" spans="1:4" s="10" customFormat="1" ht="12.75">
      <c r="A42" s="210">
        <v>37</v>
      </c>
      <c r="B42" s="253" t="s">
        <v>602</v>
      </c>
      <c r="C42" s="254">
        <v>2017</v>
      </c>
      <c r="D42" s="290">
        <f>2836.02*3</f>
        <v>8508.06</v>
      </c>
    </row>
    <row r="43" spans="1:4" s="10" customFormat="1" ht="12.75">
      <c r="A43" s="209">
        <v>38</v>
      </c>
      <c r="B43" s="253" t="s">
        <v>603</v>
      </c>
      <c r="C43" s="254">
        <v>2017</v>
      </c>
      <c r="D43" s="290">
        <f>6211.86*2</f>
        <v>12423.72</v>
      </c>
    </row>
    <row r="44" spans="1:4" s="10" customFormat="1" ht="12.75">
      <c r="A44" s="210">
        <v>39</v>
      </c>
      <c r="B44" s="253" t="s">
        <v>129</v>
      </c>
      <c r="C44" s="254">
        <v>2017</v>
      </c>
      <c r="D44" s="290">
        <f>3960.44*3</f>
        <v>11881.32</v>
      </c>
    </row>
    <row r="45" spans="1:4" s="10" customFormat="1" ht="12.75">
      <c r="A45" s="210">
        <v>40</v>
      </c>
      <c r="B45" s="253" t="s">
        <v>541</v>
      </c>
      <c r="C45" s="254">
        <v>2017</v>
      </c>
      <c r="D45" s="290">
        <f>6*3996.27</f>
        <v>23977.62</v>
      </c>
    </row>
    <row r="46" spans="1:4" s="10" customFormat="1" ht="12.75">
      <c r="A46" s="210">
        <v>41</v>
      </c>
      <c r="B46" s="253" t="s">
        <v>542</v>
      </c>
      <c r="C46" s="254">
        <v>2017</v>
      </c>
      <c r="D46" s="290">
        <f>3*3208.93</f>
        <v>9626.789999999999</v>
      </c>
    </row>
    <row r="47" spans="1:4" s="10" customFormat="1" ht="12.75">
      <c r="A47" s="210">
        <v>42</v>
      </c>
      <c r="B47" s="253" t="s">
        <v>604</v>
      </c>
      <c r="C47" s="254">
        <v>2017</v>
      </c>
      <c r="D47" s="290">
        <f>2*3072.54</f>
        <v>6145.08</v>
      </c>
    </row>
    <row r="48" spans="1:4" s="10" customFormat="1" ht="12.75">
      <c r="A48" s="210">
        <v>43</v>
      </c>
      <c r="B48" s="253" t="s">
        <v>605</v>
      </c>
      <c r="C48" s="254">
        <v>2018</v>
      </c>
      <c r="D48" s="290">
        <f>2*10436.55</f>
        <v>20873.1</v>
      </c>
    </row>
    <row r="49" spans="1:4" s="10" customFormat="1" ht="12.75">
      <c r="A49" s="210">
        <v>44</v>
      </c>
      <c r="B49" s="253" t="s">
        <v>543</v>
      </c>
      <c r="C49" s="254">
        <v>2018</v>
      </c>
      <c r="D49" s="290">
        <v>2337.61</v>
      </c>
    </row>
    <row r="50" spans="1:4" s="10" customFormat="1" ht="25.5">
      <c r="A50" s="210">
        <v>45</v>
      </c>
      <c r="B50" s="253" t="s">
        <v>544</v>
      </c>
      <c r="C50" s="254">
        <v>2018</v>
      </c>
      <c r="D50" s="290">
        <v>1280.37</v>
      </c>
    </row>
    <row r="51" spans="1:4" s="10" customFormat="1" ht="12.75">
      <c r="A51" s="210">
        <v>46</v>
      </c>
      <c r="B51" s="253" t="s">
        <v>116</v>
      </c>
      <c r="C51" s="254">
        <v>2018</v>
      </c>
      <c r="D51" s="290">
        <f>6211.86*2</f>
        <v>12423.72</v>
      </c>
    </row>
    <row r="52" spans="1:4" s="10" customFormat="1" ht="12.75">
      <c r="A52" s="210">
        <v>47</v>
      </c>
      <c r="B52" s="253" t="s">
        <v>545</v>
      </c>
      <c r="C52" s="254">
        <v>2018</v>
      </c>
      <c r="D52" s="290">
        <v>4992.49</v>
      </c>
    </row>
    <row r="53" spans="1:4" s="10" customFormat="1" ht="25.5">
      <c r="A53" s="210">
        <v>48</v>
      </c>
      <c r="B53" s="253" t="s">
        <v>546</v>
      </c>
      <c r="C53" s="254">
        <v>2018</v>
      </c>
      <c r="D53" s="290">
        <f>4425.54*8</f>
        <v>35404.32</v>
      </c>
    </row>
    <row r="54" spans="1:4" s="10" customFormat="1" ht="12.75">
      <c r="A54" s="209">
        <v>49</v>
      </c>
      <c r="B54" s="253" t="s">
        <v>547</v>
      </c>
      <c r="C54" s="254">
        <v>2018</v>
      </c>
      <c r="D54" s="290">
        <f>3678.93*2</f>
        <v>7357.86</v>
      </c>
    </row>
    <row r="55" spans="1:4" s="10" customFormat="1" ht="12.75">
      <c r="A55" s="209">
        <v>50</v>
      </c>
      <c r="B55" s="253" t="s">
        <v>606</v>
      </c>
      <c r="C55" s="254">
        <v>2018</v>
      </c>
      <c r="D55" s="290">
        <f>2592.84*9</f>
        <v>23335.56</v>
      </c>
    </row>
    <row r="56" spans="1:4" s="10" customFormat="1" ht="12.75">
      <c r="A56" s="209">
        <v>51</v>
      </c>
      <c r="B56" s="253" t="s">
        <v>607</v>
      </c>
      <c r="C56" s="254">
        <v>2019</v>
      </c>
      <c r="D56" s="290">
        <f>2*4166.01</f>
        <v>8332.02</v>
      </c>
    </row>
    <row r="57" spans="1:4" s="10" customFormat="1" ht="12.75">
      <c r="A57" s="210">
        <v>52</v>
      </c>
      <c r="B57" s="253" t="s">
        <v>608</v>
      </c>
      <c r="C57" s="254">
        <v>2019</v>
      </c>
      <c r="D57" s="290">
        <f>2*2632.2</f>
        <v>5264.4</v>
      </c>
    </row>
    <row r="58" spans="1:4" s="10" customFormat="1" ht="12.75">
      <c r="A58" s="210">
        <v>53</v>
      </c>
      <c r="B58" s="253" t="s">
        <v>609</v>
      </c>
      <c r="C58" s="254">
        <v>2019</v>
      </c>
      <c r="D58" s="290">
        <f>9*4462.44</f>
        <v>40161.96</v>
      </c>
    </row>
    <row r="59" spans="1:4" s="10" customFormat="1" ht="12.75">
      <c r="A59" s="210">
        <v>54</v>
      </c>
      <c r="B59" s="253" t="s">
        <v>610</v>
      </c>
      <c r="C59" s="254">
        <v>2019</v>
      </c>
      <c r="D59" s="290">
        <f>2*1168.5</f>
        <v>2337</v>
      </c>
    </row>
    <row r="60" spans="1:4" s="10" customFormat="1" ht="12.75">
      <c r="A60" s="210">
        <v>55</v>
      </c>
      <c r="B60" s="253" t="s">
        <v>611</v>
      </c>
      <c r="C60" s="254">
        <v>2019</v>
      </c>
      <c r="D60" s="290">
        <v>2741.67</v>
      </c>
    </row>
    <row r="61" spans="1:4" s="10" customFormat="1" ht="25.5">
      <c r="A61" s="210">
        <v>56</v>
      </c>
      <c r="B61" s="253" t="s">
        <v>612</v>
      </c>
      <c r="C61" s="254">
        <v>2019</v>
      </c>
      <c r="D61" s="290">
        <v>9089.7</v>
      </c>
    </row>
    <row r="62" spans="1:4" s="10" customFormat="1" ht="12.75">
      <c r="A62" s="209"/>
      <c r="B62" s="255"/>
      <c r="C62" s="254"/>
      <c r="D62" s="290"/>
    </row>
    <row r="63" spans="1:4" s="10" customFormat="1" ht="12.75">
      <c r="A63" s="2"/>
      <c r="B63" s="29"/>
      <c r="C63" s="30"/>
      <c r="D63" s="294"/>
    </row>
    <row r="64" spans="1:4" s="10" customFormat="1" ht="12.75">
      <c r="A64" s="2"/>
      <c r="B64" s="15" t="s">
        <v>0</v>
      </c>
      <c r="C64" s="2"/>
      <c r="D64" s="214">
        <f>SUM(D6:D63)</f>
        <v>703168.5399999998</v>
      </c>
    </row>
    <row r="65" spans="1:4" ht="13.5" customHeight="1">
      <c r="A65" s="363" t="s">
        <v>154</v>
      </c>
      <c r="B65" s="363"/>
      <c r="C65" s="363"/>
      <c r="D65" s="363"/>
    </row>
    <row r="66" spans="1:4" s="14" customFormat="1" ht="12.75">
      <c r="A66" s="113">
        <v>1</v>
      </c>
      <c r="B66" s="112" t="s">
        <v>815</v>
      </c>
      <c r="C66" s="113">
        <v>2014</v>
      </c>
      <c r="D66" s="204">
        <v>1849</v>
      </c>
    </row>
    <row r="67" spans="1:4" s="14" customFormat="1" ht="12.75">
      <c r="A67" s="2">
        <v>2</v>
      </c>
      <c r="B67" s="1" t="s">
        <v>156</v>
      </c>
      <c r="C67" s="2">
        <v>2014</v>
      </c>
      <c r="D67" s="295">
        <v>3690</v>
      </c>
    </row>
    <row r="68" spans="1:4" s="14" customFormat="1" ht="12.75">
      <c r="A68" s="2">
        <v>3</v>
      </c>
      <c r="B68" s="1" t="s">
        <v>156</v>
      </c>
      <c r="C68" s="2">
        <v>2014</v>
      </c>
      <c r="D68" s="295">
        <v>3321</v>
      </c>
    </row>
    <row r="69" spans="1:4" s="14" customFormat="1" ht="12.75">
      <c r="A69" s="2">
        <v>4</v>
      </c>
      <c r="B69" s="1" t="s">
        <v>820</v>
      </c>
      <c r="C69" s="2">
        <v>2014</v>
      </c>
      <c r="D69" s="282">
        <v>37660.85</v>
      </c>
    </row>
    <row r="70" spans="1:4" s="14" customFormat="1" ht="12.75">
      <c r="A70" s="2">
        <v>5</v>
      </c>
      <c r="B70" s="1" t="s">
        <v>157</v>
      </c>
      <c r="C70" s="2">
        <v>2014</v>
      </c>
      <c r="D70" s="295">
        <v>1651.83</v>
      </c>
    </row>
    <row r="71" spans="1:4" s="14" customFormat="1" ht="12.75">
      <c r="A71" s="2">
        <v>6</v>
      </c>
      <c r="B71" s="1" t="s">
        <v>155</v>
      </c>
      <c r="C71" s="2">
        <v>2015</v>
      </c>
      <c r="D71" s="295">
        <v>2804</v>
      </c>
    </row>
    <row r="72" spans="1:4" s="14" customFormat="1" ht="12.75">
      <c r="A72" s="2">
        <v>7</v>
      </c>
      <c r="B72" s="1" t="s">
        <v>821</v>
      </c>
      <c r="C72" s="2">
        <v>2015</v>
      </c>
      <c r="D72" s="205">
        <v>10283</v>
      </c>
    </row>
    <row r="73" spans="1:4" s="14" customFormat="1" ht="12.75">
      <c r="A73" s="2">
        <v>8</v>
      </c>
      <c r="B73" s="1" t="s">
        <v>816</v>
      </c>
      <c r="C73" s="2">
        <v>2016</v>
      </c>
      <c r="D73" s="295">
        <v>2001.21</v>
      </c>
    </row>
    <row r="74" spans="1:4" s="14" customFormat="1" ht="12.75">
      <c r="A74" s="2">
        <v>9</v>
      </c>
      <c r="B74" s="1" t="s">
        <v>816</v>
      </c>
      <c r="C74" s="2">
        <v>2016</v>
      </c>
      <c r="D74" s="295">
        <v>2151.27</v>
      </c>
    </row>
    <row r="75" spans="1:4" s="14" customFormat="1" ht="12.75">
      <c r="A75" s="2">
        <v>10</v>
      </c>
      <c r="B75" s="1" t="s">
        <v>817</v>
      </c>
      <c r="C75" s="2">
        <v>2017</v>
      </c>
      <c r="D75" s="295">
        <v>4403.4</v>
      </c>
    </row>
    <row r="76" spans="1:4" s="14" customFormat="1" ht="12.75">
      <c r="A76" s="2">
        <v>11</v>
      </c>
      <c r="B76" s="1" t="s">
        <v>818</v>
      </c>
      <c r="C76" s="2">
        <v>2018</v>
      </c>
      <c r="D76" s="295">
        <v>2078.7</v>
      </c>
    </row>
    <row r="77" spans="1:4" s="14" customFormat="1" ht="12.75">
      <c r="A77" s="2">
        <v>12</v>
      </c>
      <c r="B77" s="1" t="s">
        <v>819</v>
      </c>
      <c r="C77" s="2">
        <v>2018</v>
      </c>
      <c r="D77" s="295">
        <v>4490</v>
      </c>
    </row>
    <row r="78" spans="1:4" s="14" customFormat="1" ht="12.75">
      <c r="A78" s="2"/>
      <c r="B78" s="1"/>
      <c r="C78" s="2"/>
      <c r="D78" s="296"/>
    </row>
    <row r="79" spans="1:4" s="14" customFormat="1" ht="13.5" customHeight="1">
      <c r="A79" s="2"/>
      <c r="B79" s="15" t="s">
        <v>0</v>
      </c>
      <c r="C79" s="2"/>
      <c r="D79" s="41">
        <f>SUM(D66:D78)</f>
        <v>76384.26</v>
      </c>
    </row>
    <row r="80" spans="1:4" s="14" customFormat="1" ht="13.5" customHeight="1">
      <c r="A80" s="363" t="s">
        <v>165</v>
      </c>
      <c r="B80" s="363"/>
      <c r="C80" s="363"/>
      <c r="D80" s="363"/>
    </row>
    <row r="81" spans="1:4" s="14" customFormat="1" ht="13.5" customHeight="1">
      <c r="A81" s="113">
        <v>1</v>
      </c>
      <c r="B81" s="112" t="s">
        <v>912</v>
      </c>
      <c r="C81" s="112">
        <v>2014</v>
      </c>
      <c r="D81" s="204">
        <v>3419.4</v>
      </c>
    </row>
    <row r="82" spans="1:4" s="14" customFormat="1" ht="13.5" customHeight="1">
      <c r="A82" s="113">
        <v>2</v>
      </c>
      <c r="B82" s="112" t="s">
        <v>913</v>
      </c>
      <c r="C82" s="112">
        <v>2016</v>
      </c>
      <c r="D82" s="204">
        <v>1499</v>
      </c>
    </row>
    <row r="83" spans="1:4" s="14" customFormat="1" ht="13.5" customHeight="1">
      <c r="A83" s="2">
        <v>2</v>
      </c>
      <c r="B83" s="1" t="s">
        <v>914</v>
      </c>
      <c r="C83" s="1">
        <v>2015</v>
      </c>
      <c r="D83" s="205">
        <v>3770</v>
      </c>
    </row>
    <row r="84" spans="1:4" s="14" customFormat="1" ht="13.5" customHeight="1">
      <c r="A84" s="2">
        <v>3</v>
      </c>
      <c r="B84" s="1" t="s">
        <v>915</v>
      </c>
      <c r="C84" s="1">
        <v>2016</v>
      </c>
      <c r="D84" s="205">
        <v>2583</v>
      </c>
    </row>
    <row r="85" spans="1:4" s="14" customFormat="1" ht="13.5" customHeight="1">
      <c r="A85" s="2">
        <v>4</v>
      </c>
      <c r="B85" s="1" t="s">
        <v>916</v>
      </c>
      <c r="C85" s="1">
        <v>2017</v>
      </c>
      <c r="D85" s="205">
        <v>1899</v>
      </c>
    </row>
    <row r="86" spans="1:4" s="14" customFormat="1" ht="13.5" customHeight="1">
      <c r="A86" s="2">
        <v>5</v>
      </c>
      <c r="B86" s="1" t="s">
        <v>917</v>
      </c>
      <c r="C86" s="1">
        <v>2017</v>
      </c>
      <c r="D86" s="205">
        <v>3276.96</v>
      </c>
    </row>
    <row r="87" spans="1:4" s="14" customFormat="1" ht="13.5" customHeight="1">
      <c r="A87" s="2">
        <v>6</v>
      </c>
      <c r="B87" s="1" t="s">
        <v>201</v>
      </c>
      <c r="C87" s="1">
        <v>2016</v>
      </c>
      <c r="D87" s="205">
        <v>3089.43</v>
      </c>
    </row>
    <row r="88" spans="1:4" s="14" customFormat="1" ht="13.5" customHeight="1">
      <c r="A88" s="2">
        <v>7</v>
      </c>
      <c r="B88" s="1" t="s">
        <v>918</v>
      </c>
      <c r="C88" s="1">
        <v>2016</v>
      </c>
      <c r="D88" s="205">
        <v>1414.4</v>
      </c>
    </row>
    <row r="89" spans="1:4" s="14" customFormat="1" ht="13.5" customHeight="1">
      <c r="A89" s="2">
        <v>8</v>
      </c>
      <c r="B89" s="1" t="s">
        <v>919</v>
      </c>
      <c r="C89" s="1">
        <v>2017</v>
      </c>
      <c r="D89" s="205">
        <v>3440</v>
      </c>
    </row>
    <row r="90" spans="1:4" s="14" customFormat="1" ht="13.5" customHeight="1">
      <c r="A90" s="2">
        <v>9</v>
      </c>
      <c r="B90" s="1" t="s">
        <v>920</v>
      </c>
      <c r="C90" s="1">
        <v>2015</v>
      </c>
      <c r="D90" s="205">
        <v>2978</v>
      </c>
    </row>
    <row r="91" spans="1:4" s="14" customFormat="1" ht="13.5" customHeight="1">
      <c r="A91" s="2">
        <v>10</v>
      </c>
      <c r="B91" s="1" t="s">
        <v>921</v>
      </c>
      <c r="C91" s="1">
        <v>2017</v>
      </c>
      <c r="D91" s="205">
        <v>980</v>
      </c>
    </row>
    <row r="92" spans="1:4" s="14" customFormat="1" ht="13.5" customHeight="1">
      <c r="A92" s="2">
        <v>11</v>
      </c>
      <c r="B92" s="1" t="s">
        <v>922</v>
      </c>
      <c r="C92" s="1">
        <v>2017</v>
      </c>
      <c r="D92" s="205">
        <v>2890.5</v>
      </c>
    </row>
    <row r="93" spans="1:4" s="14" customFormat="1" ht="13.5" customHeight="1">
      <c r="A93" s="2">
        <v>12</v>
      </c>
      <c r="B93" s="1" t="s">
        <v>202</v>
      </c>
      <c r="C93" s="1">
        <v>2018</v>
      </c>
      <c r="D93" s="205">
        <v>1922.99</v>
      </c>
    </row>
    <row r="94" spans="1:4" s="14" customFormat="1" ht="13.5" customHeight="1">
      <c r="A94" s="2">
        <v>13</v>
      </c>
      <c r="B94" s="1" t="s">
        <v>202</v>
      </c>
      <c r="C94" s="1">
        <v>2018</v>
      </c>
      <c r="D94" s="205">
        <v>1549</v>
      </c>
    </row>
    <row r="95" spans="1:4" s="14" customFormat="1" ht="13.5" customHeight="1">
      <c r="A95" s="2">
        <v>14</v>
      </c>
      <c r="B95" s="1" t="s">
        <v>923</v>
      </c>
      <c r="C95" s="1">
        <v>2018</v>
      </c>
      <c r="D95" s="205">
        <v>3300</v>
      </c>
    </row>
    <row r="96" spans="1:4" s="14" customFormat="1" ht="13.5" customHeight="1">
      <c r="A96" s="2">
        <v>15</v>
      </c>
      <c r="B96" s="1" t="s">
        <v>924</v>
      </c>
      <c r="C96" s="1">
        <v>2019</v>
      </c>
      <c r="D96" s="205">
        <v>1997.46</v>
      </c>
    </row>
    <row r="97" spans="1:4" s="14" customFormat="1" ht="13.5" customHeight="1">
      <c r="A97" s="2">
        <v>16</v>
      </c>
      <c r="B97" s="1" t="s">
        <v>925</v>
      </c>
      <c r="C97" s="1">
        <v>2019</v>
      </c>
      <c r="D97" s="205">
        <v>2830</v>
      </c>
    </row>
    <row r="98" spans="1:4" s="14" customFormat="1" ht="13.5" customHeight="1">
      <c r="A98" s="2">
        <v>17</v>
      </c>
      <c r="B98" s="1" t="s">
        <v>919</v>
      </c>
      <c r="C98" s="1">
        <v>2019</v>
      </c>
      <c r="D98" s="205">
        <v>1791</v>
      </c>
    </row>
    <row r="99" spans="1:4" s="14" customFormat="1" ht="13.5" customHeight="1">
      <c r="A99" s="2">
        <v>18</v>
      </c>
      <c r="B99" s="1" t="s">
        <v>202</v>
      </c>
      <c r="C99" s="1">
        <v>2019</v>
      </c>
      <c r="D99" s="205">
        <v>1791</v>
      </c>
    </row>
    <row r="100" spans="1:4" s="14" customFormat="1" ht="13.5" customHeight="1">
      <c r="A100" s="2">
        <v>19</v>
      </c>
      <c r="B100" s="1" t="s">
        <v>919</v>
      </c>
      <c r="C100" s="1">
        <v>2019</v>
      </c>
      <c r="D100" s="205">
        <v>1599</v>
      </c>
    </row>
    <row r="101" spans="1:4" s="14" customFormat="1" ht="13.5" customHeight="1">
      <c r="A101" s="113"/>
      <c r="B101" s="1"/>
      <c r="C101" s="1"/>
      <c r="D101" s="205"/>
    </row>
    <row r="102" spans="1:4" s="14" customFormat="1" ht="13.5" customHeight="1">
      <c r="A102" s="27"/>
      <c r="B102" s="361" t="s">
        <v>0</v>
      </c>
      <c r="C102" s="361" t="s">
        <v>4</v>
      </c>
      <c r="D102" s="41">
        <f>SUM(D81:D101)</f>
        <v>48020.14</v>
      </c>
    </row>
    <row r="103" spans="1:4" s="14" customFormat="1" ht="13.5" customHeight="1">
      <c r="A103" s="363" t="s">
        <v>453</v>
      </c>
      <c r="B103" s="363"/>
      <c r="C103" s="363"/>
      <c r="D103" s="363"/>
    </row>
    <row r="104" spans="1:4" s="14" customFormat="1" ht="13.5" customHeight="1">
      <c r="A104" s="113">
        <v>1</v>
      </c>
      <c r="B104" s="134" t="s">
        <v>977</v>
      </c>
      <c r="C104" s="181">
        <v>2017</v>
      </c>
      <c r="D104" s="297">
        <v>2500</v>
      </c>
    </row>
    <row r="105" spans="1:4" s="14" customFormat="1" ht="13.5" customHeight="1">
      <c r="A105" s="2"/>
      <c r="B105" s="134"/>
      <c r="C105" s="181"/>
      <c r="D105" s="297"/>
    </row>
    <row r="106" spans="1:4" s="10" customFormat="1" ht="12.75">
      <c r="A106" s="361" t="s">
        <v>0</v>
      </c>
      <c r="B106" s="361" t="s">
        <v>4</v>
      </c>
      <c r="C106" s="2"/>
      <c r="D106" s="41">
        <f>SUM(D104:D105)</f>
        <v>2500</v>
      </c>
    </row>
    <row r="107" spans="1:4" s="10" customFormat="1" ht="12.75">
      <c r="A107" s="3"/>
      <c r="B107" s="3"/>
      <c r="C107" s="2"/>
      <c r="D107" s="41"/>
    </row>
    <row r="108" spans="1:4" s="10" customFormat="1" ht="12.75">
      <c r="A108" s="363" t="s">
        <v>454</v>
      </c>
      <c r="B108" s="363"/>
      <c r="C108" s="363"/>
      <c r="D108" s="363"/>
    </row>
    <row r="109" spans="1:4" s="10" customFormat="1" ht="12.75">
      <c r="A109" s="2">
        <v>1</v>
      </c>
      <c r="B109" s="188" t="s">
        <v>485</v>
      </c>
      <c r="C109" s="189">
        <v>2014</v>
      </c>
      <c r="D109" s="298">
        <v>614</v>
      </c>
    </row>
    <row r="110" spans="1:4" s="10" customFormat="1" ht="12.75">
      <c r="A110" s="2">
        <v>2</v>
      </c>
      <c r="B110" s="188" t="s">
        <v>486</v>
      </c>
      <c r="C110" s="189">
        <v>2014</v>
      </c>
      <c r="D110" s="298">
        <v>599</v>
      </c>
    </row>
    <row r="111" spans="1:4" s="10" customFormat="1" ht="12.75">
      <c r="A111" s="2">
        <v>3</v>
      </c>
      <c r="B111" s="188" t="s">
        <v>487</v>
      </c>
      <c r="C111" s="189">
        <v>2014</v>
      </c>
      <c r="D111" s="298">
        <v>2550</v>
      </c>
    </row>
    <row r="112" spans="1:4" s="10" customFormat="1" ht="12.75">
      <c r="A112" s="2">
        <v>4</v>
      </c>
      <c r="B112" s="188" t="s">
        <v>488</v>
      </c>
      <c r="C112" s="189">
        <v>2014</v>
      </c>
      <c r="D112" s="298">
        <v>860</v>
      </c>
    </row>
    <row r="113" spans="1:4" s="10" customFormat="1" ht="12.75">
      <c r="A113" s="2">
        <v>5</v>
      </c>
      <c r="B113" s="188" t="s">
        <v>489</v>
      </c>
      <c r="C113" s="189">
        <v>2014</v>
      </c>
      <c r="D113" s="298">
        <v>486</v>
      </c>
    </row>
    <row r="114" spans="1:4" s="10" customFormat="1" ht="12.75">
      <c r="A114" s="2">
        <v>6</v>
      </c>
      <c r="B114" s="188" t="s">
        <v>490</v>
      </c>
      <c r="C114" s="189">
        <v>2014</v>
      </c>
      <c r="D114" s="298">
        <v>229</v>
      </c>
    </row>
    <row r="115" spans="1:4" s="10" customFormat="1" ht="12.75">
      <c r="A115" s="2">
        <v>7</v>
      </c>
      <c r="B115" s="188" t="s">
        <v>491</v>
      </c>
      <c r="C115" s="189">
        <v>2016</v>
      </c>
      <c r="D115" s="298">
        <v>1624.4</v>
      </c>
    </row>
    <row r="116" spans="1:4" s="10" customFormat="1" ht="12.75">
      <c r="A116" s="2">
        <v>8</v>
      </c>
      <c r="B116" s="188" t="s">
        <v>492</v>
      </c>
      <c r="C116" s="189">
        <v>2016</v>
      </c>
      <c r="D116" s="298">
        <v>7683</v>
      </c>
    </row>
    <row r="117" spans="1:4" s="10" customFormat="1" ht="12.75">
      <c r="A117" s="2">
        <v>9</v>
      </c>
      <c r="B117" s="188" t="s">
        <v>493</v>
      </c>
      <c r="C117" s="189">
        <v>2016</v>
      </c>
      <c r="D117" s="298">
        <v>1182.9</v>
      </c>
    </row>
    <row r="118" spans="1:4" s="10" customFormat="1" ht="12.75">
      <c r="A118" s="2">
        <v>10</v>
      </c>
      <c r="B118" s="1" t="s">
        <v>494</v>
      </c>
      <c r="C118" s="2">
        <v>2016</v>
      </c>
      <c r="D118" s="205">
        <v>1770</v>
      </c>
    </row>
    <row r="119" spans="1:4" s="10" customFormat="1" ht="12.75">
      <c r="A119" s="2">
        <v>11</v>
      </c>
      <c r="B119" s="1" t="s">
        <v>495</v>
      </c>
      <c r="C119" s="2">
        <v>2016</v>
      </c>
      <c r="D119" s="205">
        <v>548</v>
      </c>
    </row>
    <row r="120" spans="1:4" s="10" customFormat="1" ht="12.75">
      <c r="A120" s="2">
        <v>12</v>
      </c>
      <c r="B120" s="190" t="s">
        <v>496</v>
      </c>
      <c r="C120" s="191">
        <v>2016</v>
      </c>
      <c r="D120" s="299">
        <v>439</v>
      </c>
    </row>
    <row r="121" spans="1:4" s="10" customFormat="1" ht="12.75">
      <c r="A121" s="2">
        <v>13</v>
      </c>
      <c r="B121" s="1" t="s">
        <v>156</v>
      </c>
      <c r="C121" s="2">
        <v>2016</v>
      </c>
      <c r="D121" s="205">
        <v>862.89</v>
      </c>
    </row>
    <row r="122" spans="1:4" s="10" customFormat="1" ht="12.75">
      <c r="A122" s="2"/>
      <c r="B122" s="188"/>
      <c r="C122" s="189"/>
      <c r="D122" s="298"/>
    </row>
    <row r="123" spans="1:4" s="10" customFormat="1" ht="12.75">
      <c r="A123" s="2"/>
      <c r="B123" s="361" t="s">
        <v>14</v>
      </c>
      <c r="C123" s="361"/>
      <c r="D123" s="214">
        <f>SUM(D109:D122)</f>
        <v>19448.19</v>
      </c>
    </row>
    <row r="124" spans="1:4" s="10" customFormat="1" ht="12.75">
      <c r="A124" s="3"/>
      <c r="B124" s="3"/>
      <c r="C124" s="2"/>
      <c r="D124" s="41"/>
    </row>
    <row r="125" spans="1:4" s="10" customFormat="1" ht="12.75" customHeight="1">
      <c r="A125" s="363" t="s">
        <v>448</v>
      </c>
      <c r="B125" s="363"/>
      <c r="C125" s="363"/>
      <c r="D125" s="363"/>
    </row>
    <row r="126" spans="1:4" s="10" customFormat="1" ht="12.75">
      <c r="A126" s="113">
        <v>1</v>
      </c>
      <c r="B126" s="112" t="s">
        <v>548</v>
      </c>
      <c r="C126" s="112">
        <v>2014</v>
      </c>
      <c r="D126" s="212">
        <v>2200</v>
      </c>
    </row>
    <row r="127" spans="1:4" s="10" customFormat="1" ht="12.75">
      <c r="A127" s="113">
        <v>2</v>
      </c>
      <c r="B127" s="112" t="s">
        <v>549</v>
      </c>
      <c r="C127" s="112">
        <v>2014</v>
      </c>
      <c r="D127" s="212">
        <v>3100</v>
      </c>
    </row>
    <row r="128" spans="1:4" s="10" customFormat="1" ht="12.75">
      <c r="A128" s="113">
        <v>3</v>
      </c>
      <c r="B128" s="1" t="s">
        <v>447</v>
      </c>
      <c r="C128" s="1">
        <v>2014</v>
      </c>
      <c r="D128" s="213">
        <v>1269</v>
      </c>
    </row>
    <row r="129" spans="1:4" s="10" customFormat="1" ht="12.75">
      <c r="A129" s="113">
        <v>4</v>
      </c>
      <c r="B129" s="1" t="s">
        <v>550</v>
      </c>
      <c r="C129" s="1">
        <v>2015</v>
      </c>
      <c r="D129" s="213">
        <v>3498.12</v>
      </c>
    </row>
    <row r="130" spans="1:4" s="10" customFormat="1" ht="12.75">
      <c r="A130" s="113">
        <v>5</v>
      </c>
      <c r="B130" s="1" t="s">
        <v>551</v>
      </c>
      <c r="C130" s="1">
        <v>2015</v>
      </c>
      <c r="D130" s="213">
        <v>3300.7</v>
      </c>
    </row>
    <row r="131" spans="1:4" s="10" customFormat="1" ht="12.75">
      <c r="A131" s="113">
        <v>6</v>
      </c>
      <c r="B131" s="1" t="s">
        <v>552</v>
      </c>
      <c r="C131" s="1">
        <v>2015</v>
      </c>
      <c r="D131" s="213">
        <v>5999.99</v>
      </c>
    </row>
    <row r="132" spans="1:4" s="10" customFormat="1" ht="12.75">
      <c r="A132" s="113">
        <v>7</v>
      </c>
      <c r="B132" s="1" t="s">
        <v>553</v>
      </c>
      <c r="C132" s="1">
        <v>2015</v>
      </c>
      <c r="D132" s="213">
        <v>4003.65</v>
      </c>
    </row>
    <row r="133" spans="1:4" s="10" customFormat="1" ht="12.75">
      <c r="A133" s="113">
        <v>8</v>
      </c>
      <c r="B133" s="1" t="s">
        <v>554</v>
      </c>
      <c r="C133" s="1">
        <v>2015</v>
      </c>
      <c r="D133" s="213">
        <v>2998.86</v>
      </c>
    </row>
    <row r="134" spans="1:4" s="10" customFormat="1" ht="12.75">
      <c r="A134" s="113">
        <v>9</v>
      </c>
      <c r="B134" s="1" t="s">
        <v>555</v>
      </c>
      <c r="C134" s="1">
        <v>2016</v>
      </c>
      <c r="D134" s="213">
        <v>1250</v>
      </c>
    </row>
    <row r="135" spans="1:4" s="10" customFormat="1" ht="12.75">
      <c r="A135" s="113">
        <v>10</v>
      </c>
      <c r="B135" s="1" t="s">
        <v>556</v>
      </c>
      <c r="C135" s="1">
        <v>2016</v>
      </c>
      <c r="D135" s="213">
        <v>1300</v>
      </c>
    </row>
    <row r="136" spans="1:4" s="10" customFormat="1" ht="12.75">
      <c r="A136" s="113">
        <v>11</v>
      </c>
      <c r="B136" s="1" t="s">
        <v>557</v>
      </c>
      <c r="C136" s="1">
        <v>2016</v>
      </c>
      <c r="D136" s="213">
        <v>1426</v>
      </c>
    </row>
    <row r="137" spans="1:4" s="10" customFormat="1" ht="12.75">
      <c r="A137" s="113">
        <v>12</v>
      </c>
      <c r="B137" s="1" t="s">
        <v>558</v>
      </c>
      <c r="C137" s="1">
        <v>2018</v>
      </c>
      <c r="D137" s="213">
        <v>1980.3</v>
      </c>
    </row>
    <row r="138" spans="1:4" s="10" customFormat="1" ht="12.75">
      <c r="A138" s="113">
        <v>13</v>
      </c>
      <c r="B138" s="112" t="s">
        <v>822</v>
      </c>
      <c r="C138" s="112">
        <v>2018</v>
      </c>
      <c r="D138" s="204">
        <v>2110</v>
      </c>
    </row>
    <row r="139" spans="1:4" s="10" customFormat="1" ht="12.75">
      <c r="A139" s="113"/>
      <c r="B139" s="1"/>
      <c r="C139" s="1"/>
      <c r="D139" s="213"/>
    </row>
    <row r="140" spans="1:4" ht="12.75">
      <c r="A140" s="2"/>
      <c r="B140" s="361" t="s">
        <v>14</v>
      </c>
      <c r="C140" s="361"/>
      <c r="D140" s="214">
        <f>SUM(D126:D139)</f>
        <v>34436.619999999995</v>
      </c>
    </row>
    <row r="141" spans="1:4" ht="12.75">
      <c r="A141" s="363" t="s">
        <v>220</v>
      </c>
      <c r="B141" s="363"/>
      <c r="C141" s="363"/>
      <c r="D141" s="363"/>
    </row>
    <row r="142" spans="1:4" ht="12.75">
      <c r="A142" s="2">
        <v>1</v>
      </c>
      <c r="B142" s="1" t="s">
        <v>211</v>
      </c>
      <c r="C142" s="2">
        <v>2014</v>
      </c>
      <c r="D142" s="40">
        <v>3300</v>
      </c>
    </row>
    <row r="143" spans="1:4" ht="12.75">
      <c r="A143" s="2">
        <v>2</v>
      </c>
      <c r="B143" s="1" t="s">
        <v>212</v>
      </c>
      <c r="C143" s="2">
        <v>2014</v>
      </c>
      <c r="D143" s="40">
        <v>3600</v>
      </c>
    </row>
    <row r="144" spans="1:4" ht="12.75">
      <c r="A144" s="2"/>
      <c r="B144" s="1"/>
      <c r="C144" s="2"/>
      <c r="D144" s="40"/>
    </row>
    <row r="145" spans="1:4" s="16" customFormat="1" ht="12.75">
      <c r="A145" s="2"/>
      <c r="B145" s="15" t="s">
        <v>0</v>
      </c>
      <c r="C145" s="2"/>
      <c r="D145" s="41">
        <f>SUM(D142:D144)</f>
        <v>6900</v>
      </c>
    </row>
    <row r="146" spans="1:4" s="4" customFormat="1" ht="12.75">
      <c r="A146" s="363" t="s">
        <v>247</v>
      </c>
      <c r="B146" s="363"/>
      <c r="C146" s="363"/>
      <c r="D146" s="363"/>
    </row>
    <row r="147" spans="1:4" ht="12.75">
      <c r="A147" s="113">
        <v>1</v>
      </c>
      <c r="B147" s="112" t="s">
        <v>249</v>
      </c>
      <c r="C147" s="112">
        <v>2015</v>
      </c>
      <c r="D147" s="204">
        <v>2460</v>
      </c>
    </row>
    <row r="148" spans="1:4" ht="12.75">
      <c r="A148" s="2">
        <v>2</v>
      </c>
      <c r="B148" s="1" t="s">
        <v>250</v>
      </c>
      <c r="C148" s="1">
        <v>2015</v>
      </c>
      <c r="D148" s="205">
        <v>3136.5</v>
      </c>
    </row>
    <row r="149" spans="1:4" ht="12.75">
      <c r="A149" s="2">
        <v>3</v>
      </c>
      <c r="B149" s="1" t="s">
        <v>251</v>
      </c>
      <c r="C149" s="1">
        <v>2015</v>
      </c>
      <c r="D149" s="205">
        <v>2460</v>
      </c>
    </row>
    <row r="150" spans="1:4" ht="12.75">
      <c r="A150" s="2">
        <v>4</v>
      </c>
      <c r="B150" s="1" t="s">
        <v>252</v>
      </c>
      <c r="C150" s="1">
        <v>2015</v>
      </c>
      <c r="D150" s="205">
        <v>664.2</v>
      </c>
    </row>
    <row r="151" spans="1:4" ht="12.75">
      <c r="A151" s="2">
        <v>5</v>
      </c>
      <c r="B151" s="1" t="s">
        <v>253</v>
      </c>
      <c r="C151" s="1">
        <v>2015</v>
      </c>
      <c r="D151" s="205">
        <v>541.2</v>
      </c>
    </row>
    <row r="152" spans="1:4" ht="12.75">
      <c r="A152" s="2">
        <v>6</v>
      </c>
      <c r="B152" s="1" t="s">
        <v>254</v>
      </c>
      <c r="C152" s="1">
        <v>2015</v>
      </c>
      <c r="D152" s="205">
        <v>1230</v>
      </c>
    </row>
    <row r="153" spans="1:4" ht="12.75">
      <c r="A153" s="2">
        <v>7</v>
      </c>
      <c r="B153" s="1" t="s">
        <v>255</v>
      </c>
      <c r="C153" s="1">
        <v>2015</v>
      </c>
      <c r="D153" s="205">
        <v>861</v>
      </c>
    </row>
    <row r="154" spans="1:4" ht="12.75">
      <c r="A154" s="2">
        <v>8</v>
      </c>
      <c r="B154" s="1" t="s">
        <v>614</v>
      </c>
      <c r="C154" s="1">
        <v>2017</v>
      </c>
      <c r="D154" s="205">
        <v>14900</v>
      </c>
    </row>
    <row r="155" spans="1:4" ht="12.75">
      <c r="A155" s="2">
        <v>9</v>
      </c>
      <c r="B155" s="1" t="s">
        <v>615</v>
      </c>
      <c r="C155" s="1">
        <v>2017</v>
      </c>
      <c r="D155" s="205">
        <v>2429.25</v>
      </c>
    </row>
    <row r="156" spans="1:4" ht="12.75">
      <c r="A156" s="2">
        <v>10</v>
      </c>
      <c r="B156" s="1" t="s">
        <v>616</v>
      </c>
      <c r="C156" s="1">
        <v>2017</v>
      </c>
      <c r="D156" s="205">
        <v>2429.25</v>
      </c>
    </row>
    <row r="157" spans="1:4" ht="12.75">
      <c r="A157" s="2">
        <v>11</v>
      </c>
      <c r="B157" s="1" t="s">
        <v>617</v>
      </c>
      <c r="C157" s="1">
        <v>2018</v>
      </c>
      <c r="D157" s="205">
        <v>2611.33</v>
      </c>
    </row>
    <row r="158" spans="1:4" ht="12.75">
      <c r="A158" s="2">
        <v>12</v>
      </c>
      <c r="B158" s="1" t="s">
        <v>615</v>
      </c>
      <c r="C158" s="1">
        <v>2018</v>
      </c>
      <c r="D158" s="205">
        <v>2661.33</v>
      </c>
    </row>
    <row r="159" spans="1:4" ht="12.75">
      <c r="A159" s="2"/>
      <c r="B159" s="74"/>
      <c r="C159" s="75"/>
      <c r="D159" s="300"/>
    </row>
    <row r="160" spans="1:6" s="4" customFormat="1" ht="12.75">
      <c r="A160" s="376" t="s">
        <v>0</v>
      </c>
      <c r="B160" s="376"/>
      <c r="C160" s="32"/>
      <c r="D160" s="301">
        <f>SUM(D147:D159)</f>
        <v>36384.060000000005</v>
      </c>
      <c r="F160" s="11"/>
    </row>
    <row r="161" spans="1:6" s="4" customFormat="1" ht="12.75">
      <c r="A161" s="363" t="s">
        <v>287</v>
      </c>
      <c r="B161" s="363"/>
      <c r="C161" s="363"/>
      <c r="D161" s="363"/>
      <c r="F161" s="11"/>
    </row>
    <row r="162" spans="1:6" s="4" customFormat="1" ht="12.75">
      <c r="A162" s="2">
        <v>1</v>
      </c>
      <c r="B162" s="112" t="s">
        <v>282</v>
      </c>
      <c r="C162" s="113">
        <v>2014</v>
      </c>
      <c r="D162" s="204">
        <v>4400</v>
      </c>
      <c r="F162" s="11"/>
    </row>
    <row r="163" spans="1:4" s="4" customFormat="1" ht="12.75">
      <c r="A163" s="2">
        <v>2</v>
      </c>
      <c r="B163" s="1" t="s">
        <v>283</v>
      </c>
      <c r="C163" s="2">
        <v>2014</v>
      </c>
      <c r="D163" s="205">
        <v>1749</v>
      </c>
    </row>
    <row r="164" spans="1:4" s="4" customFormat="1" ht="12.75">
      <c r="A164" s="2">
        <v>3</v>
      </c>
      <c r="B164" s="1" t="s">
        <v>284</v>
      </c>
      <c r="C164" s="2">
        <v>2015</v>
      </c>
      <c r="D164" s="205">
        <v>1618.99</v>
      </c>
    </row>
    <row r="165" spans="1:4" s="4" customFormat="1" ht="12.75">
      <c r="A165" s="2">
        <v>4</v>
      </c>
      <c r="B165" s="1" t="s">
        <v>285</v>
      </c>
      <c r="C165" s="2">
        <v>2015</v>
      </c>
      <c r="D165" s="205">
        <v>2896.65</v>
      </c>
    </row>
    <row r="166" spans="1:4" s="4" customFormat="1" ht="12.75">
      <c r="A166" s="2"/>
      <c r="B166" s="33"/>
      <c r="C166" s="34"/>
      <c r="D166" s="302"/>
    </row>
    <row r="167" spans="1:4" s="10" customFormat="1" ht="12.75">
      <c r="A167" s="2"/>
      <c r="B167" s="15" t="s">
        <v>0</v>
      </c>
      <c r="C167" s="2"/>
      <c r="D167" s="41">
        <f>SUM(D162:D166)</f>
        <v>10664.64</v>
      </c>
    </row>
    <row r="168" spans="1:4" s="10" customFormat="1" ht="12.75">
      <c r="A168" s="363" t="s">
        <v>313</v>
      </c>
      <c r="B168" s="363"/>
      <c r="C168" s="363"/>
      <c r="D168" s="363"/>
    </row>
    <row r="169" spans="1:4" s="10" customFormat="1" ht="12.75">
      <c r="A169" s="113">
        <v>1</v>
      </c>
      <c r="B169" s="112" t="s">
        <v>316</v>
      </c>
      <c r="C169" s="1">
        <v>2014</v>
      </c>
      <c r="D169" s="205">
        <v>970.47</v>
      </c>
    </row>
    <row r="170" spans="1:4" s="10" customFormat="1" ht="12.75">
      <c r="A170" s="2">
        <v>2</v>
      </c>
      <c r="B170" s="112" t="s">
        <v>317</v>
      </c>
      <c r="C170" s="1">
        <v>2014</v>
      </c>
      <c r="D170" s="205">
        <v>858.76</v>
      </c>
    </row>
    <row r="171" spans="1:4" s="10" customFormat="1" ht="12.75">
      <c r="A171" s="2">
        <v>3</v>
      </c>
      <c r="B171" s="112" t="s">
        <v>318</v>
      </c>
      <c r="C171" s="1">
        <v>2014</v>
      </c>
      <c r="D171" s="205">
        <v>2484.6</v>
      </c>
    </row>
    <row r="172" spans="1:4" s="10" customFormat="1" ht="12.75">
      <c r="A172" s="2">
        <v>4</v>
      </c>
      <c r="B172" s="112" t="s">
        <v>319</v>
      </c>
      <c r="C172" s="1">
        <v>2014</v>
      </c>
      <c r="D172" s="205">
        <v>359.16</v>
      </c>
    </row>
    <row r="173" spans="1:4" s="10" customFormat="1" ht="12.75">
      <c r="A173" s="2">
        <v>5</v>
      </c>
      <c r="B173" s="112" t="s">
        <v>315</v>
      </c>
      <c r="C173" s="1">
        <v>2014</v>
      </c>
      <c r="D173" s="205">
        <v>455.1</v>
      </c>
    </row>
    <row r="174" spans="1:4" s="10" customFormat="1" ht="25.5">
      <c r="A174" s="2">
        <v>6</v>
      </c>
      <c r="B174" s="112" t="s">
        <v>320</v>
      </c>
      <c r="C174" s="1">
        <v>2015</v>
      </c>
      <c r="D174" s="205">
        <v>7011.7</v>
      </c>
    </row>
    <row r="175" spans="1:4" s="10" customFormat="1" ht="25.5">
      <c r="A175" s="2">
        <v>7</v>
      </c>
      <c r="B175" s="112" t="s">
        <v>321</v>
      </c>
      <c r="C175" s="1">
        <v>2015</v>
      </c>
      <c r="D175" s="205">
        <v>2459</v>
      </c>
    </row>
    <row r="176" spans="1:4" s="10" customFormat="1" ht="25.5">
      <c r="A176" s="2">
        <v>8</v>
      </c>
      <c r="B176" s="112" t="s">
        <v>321</v>
      </c>
      <c r="C176" s="1">
        <v>2015</v>
      </c>
      <c r="D176" s="205">
        <v>2459</v>
      </c>
    </row>
    <row r="177" spans="1:4" s="10" customFormat="1" ht="12.75">
      <c r="A177" s="2">
        <v>9</v>
      </c>
      <c r="B177" s="112" t="s">
        <v>322</v>
      </c>
      <c r="C177" s="1">
        <v>2015</v>
      </c>
      <c r="D177" s="205">
        <v>1299</v>
      </c>
    </row>
    <row r="178" spans="1:4" s="10" customFormat="1" ht="12.75">
      <c r="A178" s="2">
        <v>10</v>
      </c>
      <c r="B178" s="112" t="s">
        <v>323</v>
      </c>
      <c r="C178" s="1">
        <v>2016</v>
      </c>
      <c r="D178" s="205">
        <v>509.99</v>
      </c>
    </row>
    <row r="179" spans="1:4" s="10" customFormat="1" ht="12.75">
      <c r="A179" s="2">
        <v>11</v>
      </c>
      <c r="B179" s="112" t="s">
        <v>315</v>
      </c>
      <c r="C179" s="1">
        <v>2016</v>
      </c>
      <c r="D179" s="205">
        <v>409</v>
      </c>
    </row>
    <row r="180" spans="1:4" s="10" customFormat="1" ht="12.75">
      <c r="A180" s="2">
        <v>12</v>
      </c>
      <c r="B180" s="112" t="s">
        <v>324</v>
      </c>
      <c r="C180" s="1">
        <v>2016</v>
      </c>
      <c r="D180" s="205">
        <v>619</v>
      </c>
    </row>
    <row r="181" spans="1:4" s="10" customFormat="1" ht="12.75">
      <c r="A181" s="2">
        <v>13</v>
      </c>
      <c r="B181" s="112" t="s">
        <v>325</v>
      </c>
      <c r="C181" s="1">
        <v>2016</v>
      </c>
      <c r="D181" s="205">
        <v>1399</v>
      </c>
    </row>
    <row r="182" spans="1:4" s="10" customFormat="1" ht="12.75">
      <c r="A182" s="2">
        <v>14</v>
      </c>
      <c r="B182" s="112" t="s">
        <v>326</v>
      </c>
      <c r="C182" s="1">
        <v>2016</v>
      </c>
      <c r="D182" s="205">
        <v>3500</v>
      </c>
    </row>
    <row r="183" spans="1:4" s="10" customFormat="1" ht="12.75">
      <c r="A183" s="2">
        <v>15</v>
      </c>
      <c r="B183" s="112" t="s">
        <v>327</v>
      </c>
      <c r="C183" s="1">
        <v>2016</v>
      </c>
      <c r="D183" s="205">
        <v>467.4</v>
      </c>
    </row>
    <row r="184" spans="1:4" s="10" customFormat="1" ht="12.75">
      <c r="A184" s="2">
        <v>16</v>
      </c>
      <c r="B184" s="112" t="s">
        <v>520</v>
      </c>
      <c r="C184" s="1">
        <v>2017</v>
      </c>
      <c r="D184" s="205">
        <v>1576.11</v>
      </c>
    </row>
    <row r="185" spans="1:4" s="10" customFormat="1" ht="12.75">
      <c r="A185" s="2">
        <v>17</v>
      </c>
      <c r="B185" s="112" t="s">
        <v>521</v>
      </c>
      <c r="C185" s="1">
        <v>2017</v>
      </c>
      <c r="D185" s="205">
        <v>1576.11</v>
      </c>
    </row>
    <row r="186" spans="1:4" s="10" customFormat="1" ht="12.75">
      <c r="A186" s="2">
        <v>18</v>
      </c>
      <c r="B186" s="112" t="s">
        <v>522</v>
      </c>
      <c r="C186" s="1">
        <v>2017</v>
      </c>
      <c r="D186" s="205">
        <v>759</v>
      </c>
    </row>
    <row r="187" spans="1:4" s="10" customFormat="1" ht="12.75">
      <c r="A187" s="2">
        <v>19</v>
      </c>
      <c r="B187" s="112" t="s">
        <v>523</v>
      </c>
      <c r="C187" s="1">
        <v>2017</v>
      </c>
      <c r="D187" s="205">
        <v>2480</v>
      </c>
    </row>
    <row r="188" spans="1:4" s="10" customFormat="1" ht="12.75">
      <c r="A188" s="2">
        <v>20</v>
      </c>
      <c r="B188" s="112" t="s">
        <v>524</v>
      </c>
      <c r="C188" s="1">
        <v>2017</v>
      </c>
      <c r="D188" s="205">
        <v>1476</v>
      </c>
    </row>
    <row r="189" spans="1:4" s="10" customFormat="1" ht="12.75">
      <c r="A189" s="2">
        <v>21</v>
      </c>
      <c r="B189" s="112" t="s">
        <v>525</v>
      </c>
      <c r="C189" s="1">
        <v>2017</v>
      </c>
      <c r="D189" s="205">
        <v>1299.9</v>
      </c>
    </row>
    <row r="190" spans="1:4" s="10" customFormat="1" ht="25.5">
      <c r="A190" s="2">
        <v>22</v>
      </c>
      <c r="B190" s="112" t="s">
        <v>807</v>
      </c>
      <c r="C190" s="1">
        <v>2018</v>
      </c>
      <c r="D190" s="205">
        <v>3169</v>
      </c>
    </row>
    <row r="191" spans="1:4" s="10" customFormat="1" ht="25.5">
      <c r="A191" s="2">
        <v>23</v>
      </c>
      <c r="B191" s="112" t="s">
        <v>808</v>
      </c>
      <c r="C191" s="1">
        <v>2018</v>
      </c>
      <c r="D191" s="205">
        <v>2998.74</v>
      </c>
    </row>
    <row r="192" spans="1:4" s="10" customFormat="1" ht="12.75">
      <c r="A192" s="2"/>
      <c r="B192" s="112"/>
      <c r="C192" s="1"/>
      <c r="D192" s="205"/>
    </row>
    <row r="193" spans="1:4" s="10" customFormat="1" ht="17.25" customHeight="1">
      <c r="A193" s="2"/>
      <c r="B193" s="15" t="s">
        <v>0</v>
      </c>
      <c r="C193" s="2"/>
      <c r="D193" s="206">
        <f>SUM(D169:D192)</f>
        <v>40596.04000000001</v>
      </c>
    </row>
    <row r="194" spans="1:4" s="10" customFormat="1" ht="16.5" customHeight="1">
      <c r="A194" s="363" t="s">
        <v>341</v>
      </c>
      <c r="B194" s="363"/>
      <c r="C194" s="363"/>
      <c r="D194" s="363"/>
    </row>
    <row r="195" spans="1:4" s="10" customFormat="1" ht="26.25" customHeight="1">
      <c r="A195" s="24">
        <v>1</v>
      </c>
      <c r="B195" s="134" t="s">
        <v>342</v>
      </c>
      <c r="C195" s="48">
        <v>2014</v>
      </c>
      <c r="D195" s="208">
        <v>4690.41</v>
      </c>
    </row>
    <row r="196" spans="1:4" s="10" customFormat="1" ht="12.75">
      <c r="A196" s="24">
        <v>2</v>
      </c>
      <c r="B196" s="134" t="s">
        <v>343</v>
      </c>
      <c r="C196" s="48">
        <v>2014</v>
      </c>
      <c r="D196" s="208">
        <v>4690.41</v>
      </c>
    </row>
    <row r="197" spans="1:4" s="10" customFormat="1" ht="12.75">
      <c r="A197" s="24">
        <v>3</v>
      </c>
      <c r="B197" s="134" t="s">
        <v>342</v>
      </c>
      <c r="C197" s="48">
        <v>2014</v>
      </c>
      <c r="D197" s="208">
        <v>4690.41</v>
      </c>
    </row>
    <row r="198" spans="1:4" s="10" customFormat="1" ht="12.75">
      <c r="A198" s="24">
        <v>4</v>
      </c>
      <c r="B198" s="48" t="s">
        <v>344</v>
      </c>
      <c r="C198" s="48">
        <v>2014</v>
      </c>
      <c r="D198" s="208">
        <v>442.55</v>
      </c>
    </row>
    <row r="199" spans="1:4" s="10" customFormat="1" ht="12.75">
      <c r="A199" s="24">
        <v>5</v>
      </c>
      <c r="B199" s="48" t="s">
        <v>344</v>
      </c>
      <c r="C199" s="48">
        <v>2014</v>
      </c>
      <c r="D199" s="208">
        <v>442.55</v>
      </c>
    </row>
    <row r="200" spans="1:4" s="10" customFormat="1" ht="12.75">
      <c r="A200" s="24">
        <v>6</v>
      </c>
      <c r="B200" s="48" t="s">
        <v>345</v>
      </c>
      <c r="C200" s="48">
        <v>2014</v>
      </c>
      <c r="D200" s="208">
        <v>1319.18</v>
      </c>
    </row>
    <row r="201" spans="1:4" s="10" customFormat="1" ht="12.75">
      <c r="A201" s="24">
        <v>7</v>
      </c>
      <c r="B201" s="48" t="s">
        <v>346</v>
      </c>
      <c r="C201" s="48">
        <v>2014</v>
      </c>
      <c r="D201" s="208">
        <v>1975</v>
      </c>
    </row>
    <row r="202" spans="1:4" s="10" customFormat="1" ht="12.75">
      <c r="A202" s="24">
        <v>8</v>
      </c>
      <c r="B202" s="48" t="s">
        <v>347</v>
      </c>
      <c r="C202" s="48">
        <v>2014</v>
      </c>
      <c r="D202" s="208">
        <v>1027</v>
      </c>
    </row>
    <row r="203" spans="1:4" s="10" customFormat="1" ht="12.75">
      <c r="A203" s="24">
        <v>9</v>
      </c>
      <c r="B203" s="48" t="s">
        <v>347</v>
      </c>
      <c r="C203" s="48">
        <v>2014</v>
      </c>
      <c r="D203" s="208">
        <v>1027</v>
      </c>
    </row>
    <row r="204" spans="1:4" s="10" customFormat="1" ht="12.75">
      <c r="A204" s="24">
        <v>10</v>
      </c>
      <c r="B204" s="48" t="s">
        <v>348</v>
      </c>
      <c r="C204" s="48">
        <v>2014</v>
      </c>
      <c r="D204" s="208">
        <v>19981.79</v>
      </c>
    </row>
    <row r="205" spans="1:4" s="10" customFormat="1" ht="12.75">
      <c r="A205" s="24">
        <v>11</v>
      </c>
      <c r="B205" s="48" t="s">
        <v>347</v>
      </c>
      <c r="C205" s="48">
        <v>2014</v>
      </c>
      <c r="D205" s="208">
        <v>1027</v>
      </c>
    </row>
    <row r="206" spans="1:4" s="10" customFormat="1" ht="12.75">
      <c r="A206" s="24">
        <v>12</v>
      </c>
      <c r="B206" s="48" t="s">
        <v>347</v>
      </c>
      <c r="C206" s="48">
        <v>2014</v>
      </c>
      <c r="D206" s="208">
        <v>1027</v>
      </c>
    </row>
    <row r="207" spans="1:4" s="10" customFormat="1" ht="12.75">
      <c r="A207" s="24">
        <v>13</v>
      </c>
      <c r="B207" s="48" t="s">
        <v>347</v>
      </c>
      <c r="C207" s="48">
        <v>2014</v>
      </c>
      <c r="D207" s="208">
        <v>1027</v>
      </c>
    </row>
    <row r="208" spans="1:4" s="10" customFormat="1" ht="12.75">
      <c r="A208" s="24">
        <v>14</v>
      </c>
      <c r="B208" s="48" t="s">
        <v>349</v>
      </c>
      <c r="C208" s="48">
        <v>2014</v>
      </c>
      <c r="D208" s="303">
        <v>2800</v>
      </c>
    </row>
    <row r="209" spans="1:4" s="10" customFormat="1" ht="12.75">
      <c r="A209" s="24">
        <v>15</v>
      </c>
      <c r="B209" s="48" t="s">
        <v>350</v>
      </c>
      <c r="C209" s="48">
        <v>2014</v>
      </c>
      <c r="D209" s="303">
        <v>3591.6</v>
      </c>
    </row>
    <row r="210" spans="1:4" s="10" customFormat="1" ht="12.75">
      <c r="A210" s="24">
        <v>16</v>
      </c>
      <c r="B210" s="48" t="s">
        <v>351</v>
      </c>
      <c r="C210" s="48">
        <v>2014</v>
      </c>
      <c r="D210" s="303">
        <v>14637</v>
      </c>
    </row>
    <row r="211" spans="1:4" s="10" customFormat="1" ht="12.75">
      <c r="A211" s="24">
        <v>17</v>
      </c>
      <c r="B211" s="134" t="s">
        <v>352</v>
      </c>
      <c r="C211" s="48">
        <v>2015</v>
      </c>
      <c r="D211" s="208">
        <v>11128.09</v>
      </c>
    </row>
    <row r="212" spans="1:4" s="10" customFormat="1" ht="51">
      <c r="A212" s="24">
        <v>18</v>
      </c>
      <c r="B212" s="134" t="s">
        <v>353</v>
      </c>
      <c r="C212" s="48">
        <v>2015</v>
      </c>
      <c r="D212" s="208">
        <v>4741.4</v>
      </c>
    </row>
    <row r="213" spans="1:4" s="10" customFormat="1" ht="25.5">
      <c r="A213" s="24">
        <v>19</v>
      </c>
      <c r="B213" s="134" t="s">
        <v>354</v>
      </c>
      <c r="C213" s="48">
        <v>2015</v>
      </c>
      <c r="D213" s="208">
        <v>31365</v>
      </c>
    </row>
    <row r="214" spans="1:4" s="10" customFormat="1" ht="12.75">
      <c r="A214" s="24">
        <v>20</v>
      </c>
      <c r="B214" s="134" t="s">
        <v>355</v>
      </c>
      <c r="C214" s="48">
        <v>2015</v>
      </c>
      <c r="D214" s="208">
        <v>5904</v>
      </c>
    </row>
    <row r="215" spans="1:4" s="10" customFormat="1" ht="12.75">
      <c r="A215" s="24">
        <v>21</v>
      </c>
      <c r="B215" s="48" t="s">
        <v>356</v>
      </c>
      <c r="C215" s="48">
        <v>2015</v>
      </c>
      <c r="D215" s="208">
        <v>7008.17</v>
      </c>
    </row>
    <row r="216" spans="1:4" s="10" customFormat="1" ht="12.75">
      <c r="A216" s="24">
        <v>22</v>
      </c>
      <c r="B216" s="48" t="s">
        <v>357</v>
      </c>
      <c r="C216" s="48">
        <v>2015</v>
      </c>
      <c r="D216" s="208">
        <v>799.99</v>
      </c>
    </row>
    <row r="217" spans="1:4" s="10" customFormat="1" ht="12.75">
      <c r="A217" s="24">
        <v>23</v>
      </c>
      <c r="B217" s="48" t="s">
        <v>357</v>
      </c>
      <c r="C217" s="48">
        <v>2015</v>
      </c>
      <c r="D217" s="208">
        <v>799.99</v>
      </c>
    </row>
    <row r="218" spans="1:4" s="10" customFormat="1" ht="12.75">
      <c r="A218" s="24">
        <v>24</v>
      </c>
      <c r="B218" s="48" t="s">
        <v>358</v>
      </c>
      <c r="C218" s="48">
        <v>2015</v>
      </c>
      <c r="D218" s="208">
        <v>2778.57</v>
      </c>
    </row>
    <row r="219" spans="1:4" s="10" customFormat="1" ht="25.5">
      <c r="A219" s="24">
        <v>25</v>
      </c>
      <c r="B219" s="134" t="s">
        <v>359</v>
      </c>
      <c r="C219" s="48">
        <v>2016</v>
      </c>
      <c r="D219" s="208">
        <v>33825</v>
      </c>
    </row>
    <row r="220" spans="1:4" s="10" customFormat="1" ht="12.75">
      <c r="A220" s="24">
        <v>26</v>
      </c>
      <c r="B220" s="134" t="s">
        <v>360</v>
      </c>
      <c r="C220" s="48">
        <v>2016</v>
      </c>
      <c r="D220" s="208">
        <v>3665.4</v>
      </c>
    </row>
    <row r="221" spans="1:4" s="10" customFormat="1" ht="12.75">
      <c r="A221" s="24">
        <v>27</v>
      </c>
      <c r="B221" s="48" t="s">
        <v>361</v>
      </c>
      <c r="C221" s="48">
        <v>2016</v>
      </c>
      <c r="D221" s="208">
        <v>842.55</v>
      </c>
    </row>
    <row r="222" spans="1:4" s="10" customFormat="1" ht="12.75">
      <c r="A222" s="24">
        <v>28</v>
      </c>
      <c r="B222" s="48" t="s">
        <v>361</v>
      </c>
      <c r="C222" s="48">
        <v>2016</v>
      </c>
      <c r="D222" s="208">
        <v>842.55</v>
      </c>
    </row>
    <row r="223" spans="1:4" s="10" customFormat="1" ht="12.75">
      <c r="A223" s="24">
        <v>29</v>
      </c>
      <c r="B223" s="48" t="s">
        <v>362</v>
      </c>
      <c r="C223" s="48">
        <v>2016</v>
      </c>
      <c r="D223" s="208">
        <v>1219.91</v>
      </c>
    </row>
    <row r="224" spans="1:4" s="10" customFormat="1" ht="12.75">
      <c r="A224" s="24">
        <v>30</v>
      </c>
      <c r="B224" s="48" t="s">
        <v>363</v>
      </c>
      <c r="C224" s="48">
        <v>2017</v>
      </c>
      <c r="D224" s="208">
        <v>4620</v>
      </c>
    </row>
    <row r="225" spans="1:4" s="10" customFormat="1" ht="12.75">
      <c r="A225" s="24">
        <v>31</v>
      </c>
      <c r="B225" s="48" t="s">
        <v>364</v>
      </c>
      <c r="C225" s="48">
        <v>2017</v>
      </c>
      <c r="D225" s="208">
        <v>3900</v>
      </c>
    </row>
    <row r="226" spans="1:4" s="10" customFormat="1" ht="12.75">
      <c r="A226" s="24">
        <v>32</v>
      </c>
      <c r="B226" s="48" t="s">
        <v>365</v>
      </c>
      <c r="C226" s="48">
        <v>2017</v>
      </c>
      <c r="D226" s="208">
        <v>3900</v>
      </c>
    </row>
    <row r="227" spans="1:4" s="10" customFormat="1" ht="12.75">
      <c r="A227" s="24">
        <v>33</v>
      </c>
      <c r="B227" s="134" t="s">
        <v>366</v>
      </c>
      <c r="C227" s="48">
        <v>2017</v>
      </c>
      <c r="D227" s="208">
        <v>3900</v>
      </c>
    </row>
    <row r="228" spans="1:4" s="10" customFormat="1" ht="12.75">
      <c r="A228" s="24">
        <v>34</v>
      </c>
      <c r="B228" s="48" t="s">
        <v>364</v>
      </c>
      <c r="C228" s="48">
        <v>2017</v>
      </c>
      <c r="D228" s="208">
        <v>3900</v>
      </c>
    </row>
    <row r="229" spans="1:4" s="10" customFormat="1" ht="12.75">
      <c r="A229" s="24">
        <v>35</v>
      </c>
      <c r="B229" s="48" t="s">
        <v>365</v>
      </c>
      <c r="C229" s="48">
        <v>2017</v>
      </c>
      <c r="D229" s="208">
        <v>3900</v>
      </c>
    </row>
    <row r="230" spans="1:4" s="10" customFormat="1" ht="12.75">
      <c r="A230" s="24">
        <v>36</v>
      </c>
      <c r="B230" s="48" t="s">
        <v>365</v>
      </c>
      <c r="C230" s="48">
        <v>2017</v>
      </c>
      <c r="D230" s="208">
        <v>3900</v>
      </c>
    </row>
    <row r="231" spans="1:4" s="10" customFormat="1" ht="12.75">
      <c r="A231" s="24">
        <v>37</v>
      </c>
      <c r="B231" s="48" t="s">
        <v>365</v>
      </c>
      <c r="C231" s="48">
        <v>2017</v>
      </c>
      <c r="D231" s="208">
        <v>3900</v>
      </c>
    </row>
    <row r="232" spans="1:4" s="10" customFormat="1" ht="12.75">
      <c r="A232" s="24">
        <v>38</v>
      </c>
      <c r="B232" s="48" t="s">
        <v>367</v>
      </c>
      <c r="C232" s="48">
        <v>2017</v>
      </c>
      <c r="D232" s="208">
        <v>8160</v>
      </c>
    </row>
    <row r="233" spans="1:4" s="10" customFormat="1" ht="12.75">
      <c r="A233" s="24">
        <v>39</v>
      </c>
      <c r="B233" s="48" t="s">
        <v>368</v>
      </c>
      <c r="C233" s="48">
        <v>2017</v>
      </c>
      <c r="D233" s="208">
        <v>680</v>
      </c>
    </row>
    <row r="234" spans="1:4" s="10" customFormat="1" ht="12.75">
      <c r="A234" s="24">
        <v>40</v>
      </c>
      <c r="B234" s="48" t="s">
        <v>368</v>
      </c>
      <c r="C234" s="48">
        <v>2017</v>
      </c>
      <c r="D234" s="208">
        <v>680</v>
      </c>
    </row>
    <row r="235" spans="1:4" s="10" customFormat="1" ht="12.75">
      <c r="A235" s="24">
        <v>41</v>
      </c>
      <c r="B235" s="48" t="s">
        <v>369</v>
      </c>
      <c r="C235" s="48">
        <v>2017</v>
      </c>
      <c r="D235" s="208">
        <v>2790</v>
      </c>
    </row>
    <row r="236" spans="1:4" s="10" customFormat="1" ht="12.75">
      <c r="A236" s="24">
        <v>42</v>
      </c>
      <c r="B236" s="48" t="s">
        <v>370</v>
      </c>
      <c r="C236" s="48">
        <v>2017</v>
      </c>
      <c r="D236" s="208">
        <v>1200</v>
      </c>
    </row>
    <row r="237" spans="1:4" s="10" customFormat="1" ht="12.75">
      <c r="A237" s="24">
        <v>43</v>
      </c>
      <c r="B237" s="48" t="s">
        <v>531</v>
      </c>
      <c r="C237" s="48">
        <v>2017</v>
      </c>
      <c r="D237" s="208">
        <v>2300</v>
      </c>
    </row>
    <row r="238" spans="1:4" s="10" customFormat="1" ht="12.75">
      <c r="A238" s="24">
        <v>44</v>
      </c>
      <c r="B238" s="48" t="s">
        <v>532</v>
      </c>
      <c r="C238" s="48">
        <v>2017</v>
      </c>
      <c r="D238" s="208">
        <v>6125.4</v>
      </c>
    </row>
    <row r="239" spans="1:4" s="10" customFormat="1" ht="55.5" customHeight="1">
      <c r="A239" s="24">
        <v>45</v>
      </c>
      <c r="B239" s="48" t="s">
        <v>533</v>
      </c>
      <c r="C239" s="48">
        <v>2017</v>
      </c>
      <c r="D239" s="208">
        <v>9225</v>
      </c>
    </row>
    <row r="240" spans="1:4" s="10" customFormat="1" ht="12.75">
      <c r="A240" s="24">
        <v>46</v>
      </c>
      <c r="B240" s="48" t="s">
        <v>534</v>
      </c>
      <c r="C240" s="48">
        <v>2017</v>
      </c>
      <c r="D240" s="208">
        <v>3096.99</v>
      </c>
    </row>
    <row r="241" spans="1:4" s="10" customFormat="1" ht="12.75">
      <c r="A241" s="24">
        <v>47</v>
      </c>
      <c r="B241" s="48" t="s">
        <v>535</v>
      </c>
      <c r="C241" s="48">
        <v>2018</v>
      </c>
      <c r="D241" s="208">
        <v>1039.34</v>
      </c>
    </row>
    <row r="242" spans="1:4" s="10" customFormat="1" ht="12.75">
      <c r="A242" s="24">
        <v>48</v>
      </c>
      <c r="B242" s="48" t="s">
        <v>536</v>
      </c>
      <c r="C242" s="207">
        <v>2018</v>
      </c>
      <c r="D242" s="304">
        <v>64821</v>
      </c>
    </row>
    <row r="243" spans="1:4" s="10" customFormat="1" ht="12.75">
      <c r="A243" s="24">
        <v>49</v>
      </c>
      <c r="B243" s="48" t="s">
        <v>804</v>
      </c>
      <c r="C243" s="84">
        <v>2018</v>
      </c>
      <c r="D243" s="208">
        <v>29520</v>
      </c>
    </row>
    <row r="244" spans="1:4" s="10" customFormat="1" ht="12.75">
      <c r="A244" s="24">
        <v>50</v>
      </c>
      <c r="B244" s="48" t="s">
        <v>805</v>
      </c>
      <c r="C244" s="263">
        <v>2019</v>
      </c>
      <c r="D244" s="305">
        <v>1592.26</v>
      </c>
    </row>
    <row r="245" spans="1:4" s="10" customFormat="1" ht="12.75">
      <c r="A245" s="24"/>
      <c r="B245" s="48"/>
      <c r="C245" s="48"/>
      <c r="D245" s="208"/>
    </row>
    <row r="246" spans="1:4" s="4" customFormat="1" ht="12.75">
      <c r="A246" s="20"/>
      <c r="B246" s="20" t="s">
        <v>0</v>
      </c>
      <c r="C246" s="19"/>
      <c r="D246" s="306">
        <f>SUM(D195:D245)</f>
        <v>332466.51</v>
      </c>
    </row>
    <row r="247" spans="1:4" s="4" customFormat="1" ht="12.75">
      <c r="A247" s="140"/>
      <c r="B247" s="140"/>
      <c r="C247" s="141"/>
      <c r="D247" s="307"/>
    </row>
    <row r="248" spans="1:4" s="4" customFormat="1" ht="12.75">
      <c r="A248" s="363" t="s">
        <v>397</v>
      </c>
      <c r="B248" s="363"/>
      <c r="C248" s="363"/>
      <c r="D248" s="363"/>
    </row>
    <row r="249" spans="1:4" s="4" customFormat="1" ht="12.75">
      <c r="A249" s="2">
        <v>1</v>
      </c>
      <c r="B249" s="142" t="s">
        <v>398</v>
      </c>
      <c r="C249" s="143">
        <v>2014</v>
      </c>
      <c r="D249" s="308">
        <v>700</v>
      </c>
    </row>
    <row r="250" spans="1:4" s="4" customFormat="1" ht="12.75">
      <c r="A250" s="2">
        <v>2</v>
      </c>
      <c r="B250" s="142" t="s">
        <v>399</v>
      </c>
      <c r="C250" s="143">
        <v>2014</v>
      </c>
      <c r="D250" s="308">
        <v>1198</v>
      </c>
    </row>
    <row r="251" spans="1:4" s="4" customFormat="1" ht="12.75">
      <c r="A251" s="2">
        <v>3</v>
      </c>
      <c r="B251" s="146" t="s">
        <v>400</v>
      </c>
      <c r="C251" s="147">
        <v>2015</v>
      </c>
      <c r="D251" s="203">
        <v>1168.5</v>
      </c>
    </row>
    <row r="252" spans="1:4" s="4" customFormat="1" ht="12.75">
      <c r="A252" s="2">
        <v>4</v>
      </c>
      <c r="B252" s="1"/>
      <c r="C252" s="2"/>
      <c r="D252" s="40"/>
    </row>
    <row r="253" spans="1:4" s="4" customFormat="1" ht="12.75">
      <c r="A253" s="361" t="s">
        <v>0</v>
      </c>
      <c r="B253" s="361" t="s">
        <v>4</v>
      </c>
      <c r="C253" s="2"/>
      <c r="D253" s="41">
        <f>SUM(D249:D252)</f>
        <v>3066.5</v>
      </c>
    </row>
    <row r="254" spans="1:4" s="4" customFormat="1" ht="12.75">
      <c r="A254" s="140"/>
      <c r="B254" s="140"/>
      <c r="C254" s="141"/>
      <c r="D254" s="307"/>
    </row>
    <row r="255" spans="1:4" s="10" customFormat="1" ht="12.75">
      <c r="A255" s="26"/>
      <c r="B255" s="25"/>
      <c r="C255" s="28"/>
      <c r="D255" s="309"/>
    </row>
    <row r="256" spans="1:4" s="10" customFormat="1" ht="12.75">
      <c r="A256" s="372" t="s">
        <v>2</v>
      </c>
      <c r="B256" s="372"/>
      <c r="C256" s="372"/>
      <c r="D256" s="372"/>
    </row>
    <row r="257" spans="1:4" s="10" customFormat="1" ht="25.5">
      <c r="A257" s="3" t="s">
        <v>15</v>
      </c>
      <c r="B257" s="3" t="s">
        <v>16</v>
      </c>
      <c r="C257" s="3" t="s">
        <v>17</v>
      </c>
      <c r="D257" s="64" t="s">
        <v>18</v>
      </c>
    </row>
    <row r="258" spans="1:4" ht="12.75">
      <c r="A258" s="363" t="s">
        <v>133</v>
      </c>
      <c r="B258" s="363"/>
      <c r="C258" s="363"/>
      <c r="D258" s="363"/>
    </row>
    <row r="259" spans="1:4" s="10" customFormat="1" ht="12.75">
      <c r="A259" s="2">
        <v>1</v>
      </c>
      <c r="B259" s="110" t="s">
        <v>135</v>
      </c>
      <c r="C259" s="109">
        <v>2015</v>
      </c>
      <c r="D259" s="310">
        <v>4969.2</v>
      </c>
    </row>
    <row r="260" spans="1:4" s="10" customFormat="1" ht="12.75">
      <c r="A260" s="2">
        <v>2</v>
      </c>
      <c r="B260" s="110" t="s">
        <v>136</v>
      </c>
      <c r="C260" s="109">
        <v>2015</v>
      </c>
      <c r="D260" s="310">
        <v>3398.49</v>
      </c>
    </row>
    <row r="261" spans="1:4" s="10" customFormat="1" ht="12.75">
      <c r="A261" s="2">
        <v>3</v>
      </c>
      <c r="B261" s="110" t="s">
        <v>613</v>
      </c>
      <c r="C261" s="106">
        <v>2018</v>
      </c>
      <c r="D261" s="311">
        <v>2102</v>
      </c>
    </row>
    <row r="262" spans="1:4" s="10" customFormat="1" ht="12.75">
      <c r="A262" s="2"/>
      <c r="B262" s="54"/>
      <c r="C262" s="53"/>
      <c r="D262" s="312"/>
    </row>
    <row r="263" spans="1:4" s="10" customFormat="1" ht="12.75">
      <c r="A263" s="2"/>
      <c r="B263" s="15" t="s">
        <v>0</v>
      </c>
      <c r="C263" s="2"/>
      <c r="D263" s="214">
        <f>SUM(D259:D262)</f>
        <v>10469.689999999999</v>
      </c>
    </row>
    <row r="264" spans="1:4" ht="13.5" customHeight="1">
      <c r="A264" s="363" t="s">
        <v>154</v>
      </c>
      <c r="B264" s="363"/>
      <c r="C264" s="363"/>
      <c r="D264" s="363"/>
    </row>
    <row r="265" spans="1:4" s="14" customFormat="1" ht="13.5" customHeight="1">
      <c r="A265" s="2">
        <v>1</v>
      </c>
      <c r="B265" s="1" t="s">
        <v>158</v>
      </c>
      <c r="C265" s="2">
        <v>2014</v>
      </c>
      <c r="D265" s="295">
        <v>2087.1</v>
      </c>
    </row>
    <row r="266" spans="1:4" s="14" customFormat="1" ht="13.5" customHeight="1">
      <c r="A266" s="2">
        <v>2</v>
      </c>
      <c r="B266" s="1" t="s">
        <v>810</v>
      </c>
      <c r="C266" s="2">
        <v>2014</v>
      </c>
      <c r="D266" s="295">
        <v>2343</v>
      </c>
    </row>
    <row r="267" spans="1:4" s="14" customFormat="1" ht="23.25" customHeight="1">
      <c r="A267" s="2">
        <v>3</v>
      </c>
      <c r="B267" s="1" t="s">
        <v>811</v>
      </c>
      <c r="C267" s="2">
        <v>2015</v>
      </c>
      <c r="D267" s="295">
        <v>9810</v>
      </c>
    </row>
    <row r="268" spans="1:4" s="14" customFormat="1" ht="13.5" customHeight="1">
      <c r="A268" s="2">
        <v>4</v>
      </c>
      <c r="B268" s="1" t="s">
        <v>812</v>
      </c>
      <c r="C268" s="2">
        <v>2016</v>
      </c>
      <c r="D268" s="295">
        <v>6140.04</v>
      </c>
    </row>
    <row r="269" spans="1:4" s="14" customFormat="1" ht="13.5" customHeight="1">
      <c r="A269" s="2">
        <v>5</v>
      </c>
      <c r="B269" s="1" t="s">
        <v>813</v>
      </c>
      <c r="C269" s="2">
        <v>2017</v>
      </c>
      <c r="D269" s="295">
        <v>5685</v>
      </c>
    </row>
    <row r="270" spans="1:4" s="14" customFormat="1" ht="13.5" customHeight="1">
      <c r="A270" s="2">
        <v>6</v>
      </c>
      <c r="B270" s="1" t="s">
        <v>814</v>
      </c>
      <c r="C270" s="2">
        <v>2017</v>
      </c>
      <c r="D270" s="295">
        <v>3900.01</v>
      </c>
    </row>
    <row r="271" spans="1:4" s="14" customFormat="1" ht="13.5" customHeight="1">
      <c r="A271" s="2"/>
      <c r="B271" s="1"/>
      <c r="C271" s="2"/>
      <c r="D271" s="296"/>
    </row>
    <row r="272" spans="1:4" s="14" customFormat="1" ht="13.5" customHeight="1">
      <c r="A272" s="2"/>
      <c r="B272" s="15" t="s">
        <v>0</v>
      </c>
      <c r="C272" s="2"/>
      <c r="D272" s="41">
        <f>SUM(D265:D271)</f>
        <v>29965.15</v>
      </c>
    </row>
    <row r="273" spans="1:4" s="14" customFormat="1" ht="13.5" customHeight="1">
      <c r="A273" s="363" t="s">
        <v>165</v>
      </c>
      <c r="B273" s="363"/>
      <c r="C273" s="363"/>
      <c r="D273" s="363"/>
    </row>
    <row r="274" spans="1:4" s="14" customFormat="1" ht="13.5" customHeight="1">
      <c r="A274" s="2">
        <v>1</v>
      </c>
      <c r="B274" s="1" t="s">
        <v>926</v>
      </c>
      <c r="C274" s="1">
        <v>2015</v>
      </c>
      <c r="D274" s="205">
        <v>5328</v>
      </c>
    </row>
    <row r="275" spans="1:4" s="14" customFormat="1" ht="13.5" customHeight="1">
      <c r="A275" s="2">
        <v>2</v>
      </c>
      <c r="B275" s="1" t="s">
        <v>927</v>
      </c>
      <c r="C275" s="1">
        <v>2015</v>
      </c>
      <c r="D275" s="205">
        <v>2500</v>
      </c>
    </row>
    <row r="276" spans="1:4" s="14" customFormat="1" ht="13.5" customHeight="1">
      <c r="A276" s="2">
        <v>3</v>
      </c>
      <c r="B276" s="1" t="s">
        <v>928</v>
      </c>
      <c r="C276" s="1">
        <v>2014</v>
      </c>
      <c r="D276" s="205">
        <v>1699</v>
      </c>
    </row>
    <row r="277" spans="1:4" s="14" customFormat="1" ht="13.5" customHeight="1">
      <c r="A277" s="2">
        <v>4</v>
      </c>
      <c r="B277" s="1" t="s">
        <v>204</v>
      </c>
      <c r="C277" s="1">
        <v>2014</v>
      </c>
      <c r="D277" s="205">
        <v>7346.21</v>
      </c>
    </row>
    <row r="278" spans="1:4" s="14" customFormat="1" ht="13.5" customHeight="1">
      <c r="A278" s="2">
        <v>5</v>
      </c>
      <c r="B278" s="1" t="s">
        <v>204</v>
      </c>
      <c r="C278" s="1">
        <v>2014</v>
      </c>
      <c r="D278" s="205">
        <v>7346.21</v>
      </c>
    </row>
    <row r="279" spans="1:4" s="14" customFormat="1" ht="13.5" customHeight="1">
      <c r="A279" s="2">
        <v>6</v>
      </c>
      <c r="B279" s="1" t="s">
        <v>205</v>
      </c>
      <c r="C279" s="1">
        <v>2015</v>
      </c>
      <c r="D279" s="205">
        <v>820</v>
      </c>
    </row>
    <row r="280" spans="1:4" s="14" customFormat="1" ht="13.5" customHeight="1">
      <c r="A280" s="2">
        <v>7</v>
      </c>
      <c r="B280" s="1" t="s">
        <v>929</v>
      </c>
      <c r="C280" s="1">
        <v>2015</v>
      </c>
      <c r="D280" s="205">
        <v>5328</v>
      </c>
    </row>
    <row r="281" spans="1:4" s="14" customFormat="1" ht="13.5" customHeight="1">
      <c r="A281" s="2">
        <v>8</v>
      </c>
      <c r="B281" s="1" t="s">
        <v>206</v>
      </c>
      <c r="C281" s="1">
        <v>2015</v>
      </c>
      <c r="D281" s="205">
        <v>1999</v>
      </c>
    </row>
    <row r="282" spans="1:4" s="14" customFormat="1" ht="13.5" customHeight="1">
      <c r="A282" s="2">
        <v>9</v>
      </c>
      <c r="B282" s="1" t="s">
        <v>930</v>
      </c>
      <c r="C282" s="1">
        <v>2017</v>
      </c>
      <c r="D282" s="205">
        <v>1699</v>
      </c>
    </row>
    <row r="283" spans="1:4" s="14" customFormat="1" ht="13.5" customHeight="1">
      <c r="A283" s="2">
        <v>10</v>
      </c>
      <c r="B283" s="1" t="s">
        <v>931</v>
      </c>
      <c r="C283" s="1">
        <v>2019</v>
      </c>
      <c r="D283" s="205">
        <v>3963.99</v>
      </c>
    </row>
    <row r="284" spans="1:4" s="14" customFormat="1" ht="13.5" customHeight="1">
      <c r="A284" s="2">
        <v>11</v>
      </c>
      <c r="B284" s="1" t="s">
        <v>203</v>
      </c>
      <c r="C284" s="1">
        <v>2017</v>
      </c>
      <c r="D284" s="205">
        <v>2599</v>
      </c>
    </row>
    <row r="285" spans="1:4" s="14" customFormat="1" ht="13.5" customHeight="1">
      <c r="A285" s="2">
        <v>12</v>
      </c>
      <c r="B285" s="1" t="s">
        <v>930</v>
      </c>
      <c r="C285" s="1">
        <v>2018</v>
      </c>
      <c r="D285" s="205">
        <v>2193.32</v>
      </c>
    </row>
    <row r="286" spans="1:4" s="14" customFormat="1" ht="13.5" customHeight="1">
      <c r="A286" s="2">
        <v>13</v>
      </c>
      <c r="B286" s="1" t="s">
        <v>932</v>
      </c>
      <c r="C286" s="1">
        <v>2018</v>
      </c>
      <c r="D286" s="205">
        <v>1599</v>
      </c>
    </row>
    <row r="287" spans="1:4" s="14" customFormat="1" ht="13.5" customHeight="1">
      <c r="A287" s="2">
        <v>14</v>
      </c>
      <c r="B287" s="1" t="s">
        <v>933</v>
      </c>
      <c r="C287" s="1">
        <v>2019</v>
      </c>
      <c r="D287" s="205">
        <v>1599</v>
      </c>
    </row>
    <row r="288" spans="1:4" s="14" customFormat="1" ht="13.5" customHeight="1">
      <c r="A288" s="53"/>
      <c r="B288" s="1"/>
      <c r="C288" s="2"/>
      <c r="D288" s="205"/>
    </row>
    <row r="289" spans="1:4" s="14" customFormat="1" ht="13.5" customHeight="1">
      <c r="A289" s="27"/>
      <c r="B289" s="361" t="s">
        <v>0</v>
      </c>
      <c r="C289" s="361" t="s">
        <v>4</v>
      </c>
      <c r="D289" s="41">
        <f>SUM(D274:D288)</f>
        <v>46019.729999999996</v>
      </c>
    </row>
    <row r="290" spans="1:4" s="14" customFormat="1" ht="12.75">
      <c r="A290" s="363" t="s">
        <v>453</v>
      </c>
      <c r="B290" s="363"/>
      <c r="C290" s="363"/>
      <c r="D290" s="363"/>
    </row>
    <row r="291" spans="1:4" s="14" customFormat="1" ht="13.5" customHeight="1">
      <c r="A291" s="2">
        <v>1</v>
      </c>
      <c r="B291" s="48" t="s">
        <v>978</v>
      </c>
      <c r="C291" s="181">
        <v>2016</v>
      </c>
      <c r="D291" s="313">
        <v>2000</v>
      </c>
    </row>
    <row r="292" spans="1:4" s="14" customFormat="1" ht="13.5" customHeight="1">
      <c r="A292" s="2">
        <v>2</v>
      </c>
      <c r="B292" s="48" t="s">
        <v>978</v>
      </c>
      <c r="C292" s="181">
        <v>2016</v>
      </c>
      <c r="D292" s="314">
        <v>2100</v>
      </c>
    </row>
    <row r="293" spans="1:4" s="14" customFormat="1" ht="13.5" customHeight="1">
      <c r="A293" s="2">
        <v>3</v>
      </c>
      <c r="B293" s="48" t="s">
        <v>978</v>
      </c>
      <c r="C293" s="181">
        <v>2018</v>
      </c>
      <c r="D293" s="314">
        <v>3350</v>
      </c>
    </row>
    <row r="294" spans="1:4" s="14" customFormat="1" ht="13.5" customHeight="1">
      <c r="A294" s="2">
        <v>4</v>
      </c>
      <c r="B294" s="48" t="s">
        <v>978</v>
      </c>
      <c r="C294" s="181">
        <v>2018</v>
      </c>
      <c r="D294" s="314">
        <v>2403</v>
      </c>
    </row>
    <row r="295" spans="1:4" s="10" customFormat="1" ht="12.75">
      <c r="A295" s="361" t="s">
        <v>0</v>
      </c>
      <c r="B295" s="361" t="s">
        <v>4</v>
      </c>
      <c r="C295" s="2"/>
      <c r="D295" s="41">
        <f>SUM(D291:D294)</f>
        <v>9853</v>
      </c>
    </row>
    <row r="296" spans="1:4" s="10" customFormat="1" ht="12.75">
      <c r="A296" s="363" t="s">
        <v>456</v>
      </c>
      <c r="B296" s="363"/>
      <c r="C296" s="363"/>
      <c r="D296" s="363"/>
    </row>
    <row r="297" spans="1:4" s="10" customFormat="1" ht="12.75">
      <c r="A297" s="2">
        <v>1</v>
      </c>
      <c r="B297" s="188" t="s">
        <v>474</v>
      </c>
      <c r="C297" s="189">
        <v>2014</v>
      </c>
      <c r="D297" s="298">
        <v>971.7</v>
      </c>
    </row>
    <row r="298" spans="1:4" s="10" customFormat="1" ht="12.75">
      <c r="A298" s="2">
        <v>2</v>
      </c>
      <c r="B298" s="188" t="s">
        <v>475</v>
      </c>
      <c r="C298" s="189">
        <v>2014</v>
      </c>
      <c r="D298" s="298">
        <v>5796</v>
      </c>
    </row>
    <row r="299" spans="1:4" s="10" customFormat="1" ht="12.75">
      <c r="A299" s="2">
        <v>3</v>
      </c>
      <c r="B299" s="188" t="s">
        <v>476</v>
      </c>
      <c r="C299" s="189">
        <v>2014</v>
      </c>
      <c r="D299" s="298">
        <v>1579</v>
      </c>
    </row>
    <row r="300" spans="1:4" s="10" customFormat="1" ht="12.75">
      <c r="A300" s="2">
        <v>4</v>
      </c>
      <c r="B300" s="188" t="s">
        <v>476</v>
      </c>
      <c r="C300" s="189">
        <v>2014</v>
      </c>
      <c r="D300" s="298">
        <v>2729</v>
      </c>
    </row>
    <row r="301" spans="1:4" s="10" customFormat="1" ht="12.75">
      <c r="A301" s="2">
        <v>5</v>
      </c>
      <c r="B301" s="188" t="s">
        <v>477</v>
      </c>
      <c r="C301" s="189">
        <v>2015</v>
      </c>
      <c r="D301" s="298">
        <v>40000</v>
      </c>
    </row>
    <row r="302" spans="1:4" s="10" customFormat="1" ht="12.75">
      <c r="A302" s="2">
        <v>6</v>
      </c>
      <c r="B302" s="188" t="s">
        <v>478</v>
      </c>
      <c r="C302" s="189">
        <v>2015</v>
      </c>
      <c r="D302" s="298">
        <v>2800</v>
      </c>
    </row>
    <row r="303" spans="1:4" s="10" customFormat="1" ht="12.75">
      <c r="A303" s="2">
        <v>7</v>
      </c>
      <c r="B303" s="188" t="s">
        <v>479</v>
      </c>
      <c r="C303" s="189">
        <v>2015</v>
      </c>
      <c r="D303" s="298">
        <v>23325</v>
      </c>
    </row>
    <row r="304" spans="1:4" s="10" customFormat="1" ht="12.75">
      <c r="A304" s="2">
        <v>8</v>
      </c>
      <c r="B304" s="188" t="s">
        <v>480</v>
      </c>
      <c r="C304" s="189">
        <v>2015</v>
      </c>
      <c r="D304" s="298">
        <v>2280</v>
      </c>
    </row>
    <row r="305" spans="1:4" s="10" customFormat="1" ht="12.75">
      <c r="A305" s="2">
        <v>9</v>
      </c>
      <c r="B305" s="188" t="s">
        <v>481</v>
      </c>
      <c r="C305" s="189">
        <v>2015</v>
      </c>
      <c r="D305" s="298">
        <v>720</v>
      </c>
    </row>
    <row r="306" spans="1:4" s="10" customFormat="1" ht="12.75">
      <c r="A306" s="2">
        <v>10</v>
      </c>
      <c r="B306" s="188" t="s">
        <v>482</v>
      </c>
      <c r="C306" s="189">
        <v>2016</v>
      </c>
      <c r="D306" s="298">
        <v>1889</v>
      </c>
    </row>
    <row r="307" spans="1:4" s="10" customFormat="1" ht="12.75">
      <c r="A307" s="2">
        <v>11</v>
      </c>
      <c r="B307" s="188" t="s">
        <v>483</v>
      </c>
      <c r="C307" s="189">
        <v>2016</v>
      </c>
      <c r="D307" s="298">
        <v>3778</v>
      </c>
    </row>
    <row r="308" spans="1:4" s="10" customFormat="1" ht="12.75">
      <c r="A308" s="2">
        <v>12</v>
      </c>
      <c r="B308" s="188" t="s">
        <v>484</v>
      </c>
      <c r="C308" s="189">
        <v>2016</v>
      </c>
      <c r="D308" s="298">
        <v>1889</v>
      </c>
    </row>
    <row r="309" spans="1:4" s="10" customFormat="1" ht="12.75">
      <c r="A309" s="53"/>
      <c r="B309" s="215"/>
      <c r="C309" s="216"/>
      <c r="D309" s="315"/>
    </row>
    <row r="310" spans="1:4" s="10" customFormat="1" ht="12.75">
      <c r="A310" s="2"/>
      <c r="B310" s="361" t="s">
        <v>14</v>
      </c>
      <c r="C310" s="361"/>
      <c r="D310" s="214">
        <f>SUM(D297:D309)</f>
        <v>87756.7</v>
      </c>
    </row>
    <row r="311" spans="1:4" s="10" customFormat="1" ht="12.75">
      <c r="A311" s="3"/>
      <c r="B311" s="3"/>
      <c r="C311" s="2"/>
      <c r="D311" s="41"/>
    </row>
    <row r="312" spans="1:4" s="10" customFormat="1" ht="12.75" customHeight="1">
      <c r="A312" s="363" t="s">
        <v>445</v>
      </c>
      <c r="B312" s="363"/>
      <c r="C312" s="363"/>
      <c r="D312" s="363"/>
    </row>
    <row r="313" spans="1:4" s="10" customFormat="1" ht="12.75">
      <c r="A313" s="2">
        <v>1</v>
      </c>
      <c r="B313" s="1" t="s">
        <v>559</v>
      </c>
      <c r="C313" s="1">
        <v>2014</v>
      </c>
      <c r="D313" s="213">
        <v>5500</v>
      </c>
    </row>
    <row r="314" spans="1:4" s="10" customFormat="1" ht="12.75">
      <c r="A314" s="2">
        <v>2</v>
      </c>
      <c r="B314" s="1" t="s">
        <v>560</v>
      </c>
      <c r="C314" s="1">
        <v>2014</v>
      </c>
      <c r="D314" s="213">
        <v>1597.99</v>
      </c>
    </row>
    <row r="315" spans="1:4" s="10" customFormat="1" ht="12.75">
      <c r="A315" s="2">
        <v>3</v>
      </c>
      <c r="B315" s="1" t="s">
        <v>561</v>
      </c>
      <c r="C315" s="1">
        <v>2014</v>
      </c>
      <c r="D315" s="213">
        <v>5500</v>
      </c>
    </row>
    <row r="316" spans="1:4" s="10" customFormat="1" ht="12.75">
      <c r="A316" s="2">
        <v>4</v>
      </c>
      <c r="B316" s="1" t="s">
        <v>562</v>
      </c>
      <c r="C316" s="1">
        <v>2014</v>
      </c>
      <c r="D316" s="213">
        <v>460</v>
      </c>
    </row>
    <row r="317" spans="1:4" s="10" customFormat="1" ht="12.75">
      <c r="A317" s="2">
        <v>5</v>
      </c>
      <c r="B317" s="1" t="s">
        <v>563</v>
      </c>
      <c r="C317" s="1">
        <v>2014</v>
      </c>
      <c r="D317" s="213">
        <v>600</v>
      </c>
    </row>
    <row r="318" spans="1:4" s="10" customFormat="1" ht="12.75">
      <c r="A318" s="2">
        <v>6</v>
      </c>
      <c r="B318" s="1" t="s">
        <v>564</v>
      </c>
      <c r="C318" s="1">
        <v>2014</v>
      </c>
      <c r="D318" s="213">
        <v>1000</v>
      </c>
    </row>
    <row r="319" spans="1:4" s="10" customFormat="1" ht="12.75">
      <c r="A319" s="2">
        <v>7</v>
      </c>
      <c r="B319" s="1" t="s">
        <v>565</v>
      </c>
      <c r="C319" s="1">
        <v>2015</v>
      </c>
      <c r="D319" s="213">
        <v>7500</v>
      </c>
    </row>
    <row r="320" spans="1:4" s="10" customFormat="1" ht="12.75">
      <c r="A320" s="2">
        <v>8</v>
      </c>
      <c r="B320" s="1" t="s">
        <v>566</v>
      </c>
      <c r="C320" s="1">
        <v>2015</v>
      </c>
      <c r="D320" s="213">
        <v>2495.67</v>
      </c>
    </row>
    <row r="321" spans="1:4" s="10" customFormat="1" ht="12.75">
      <c r="A321" s="2">
        <v>9</v>
      </c>
      <c r="B321" s="15" t="s">
        <v>567</v>
      </c>
      <c r="C321" s="1">
        <v>2015</v>
      </c>
      <c r="D321" s="205">
        <v>4499.34</v>
      </c>
    </row>
    <row r="322" spans="1:4" s="10" customFormat="1" ht="12.75">
      <c r="A322" s="2">
        <v>10</v>
      </c>
      <c r="B322" s="1" t="s">
        <v>568</v>
      </c>
      <c r="C322" s="1">
        <v>2015</v>
      </c>
      <c r="D322" s="205">
        <v>6000</v>
      </c>
    </row>
    <row r="323" spans="1:4" s="10" customFormat="1" ht="12.75">
      <c r="A323" s="2">
        <v>11</v>
      </c>
      <c r="B323" s="1" t="s">
        <v>446</v>
      </c>
      <c r="C323" s="1">
        <v>2015</v>
      </c>
      <c r="D323" s="205">
        <v>3317.31</v>
      </c>
    </row>
    <row r="324" spans="1:4" s="10" customFormat="1" ht="12.75">
      <c r="A324" s="2">
        <v>12</v>
      </c>
      <c r="B324" s="1" t="s">
        <v>569</v>
      </c>
      <c r="C324" s="1">
        <v>2017</v>
      </c>
      <c r="D324" s="213">
        <v>2583</v>
      </c>
    </row>
    <row r="325" spans="1:4" s="10" customFormat="1" ht="12.75">
      <c r="A325" s="2">
        <v>13</v>
      </c>
      <c r="B325" s="112" t="s">
        <v>823</v>
      </c>
      <c r="C325" s="264">
        <v>2018</v>
      </c>
      <c r="D325" s="265">
        <v>3950</v>
      </c>
    </row>
    <row r="326" spans="1:4" s="10" customFormat="1" ht="12.75">
      <c r="A326" s="2"/>
      <c r="B326" s="1"/>
      <c r="C326" s="1"/>
      <c r="D326" s="213"/>
    </row>
    <row r="327" spans="1:4" ht="12.75">
      <c r="A327" s="2"/>
      <c r="B327" s="361" t="s">
        <v>14</v>
      </c>
      <c r="C327" s="361"/>
      <c r="D327" s="214">
        <f>SUM(D313:D326)</f>
        <v>45003.31</v>
      </c>
    </row>
    <row r="328" spans="1:4" s="4" customFormat="1" ht="12.75">
      <c r="A328" s="363" t="s">
        <v>247</v>
      </c>
      <c r="B328" s="363"/>
      <c r="C328" s="363"/>
      <c r="D328" s="363"/>
    </row>
    <row r="329" spans="1:4" ht="25.5">
      <c r="A329" s="2">
        <v>1</v>
      </c>
      <c r="B329" s="74" t="s">
        <v>248</v>
      </c>
      <c r="C329" s="75">
        <v>2015</v>
      </c>
      <c r="D329" s="300">
        <v>17506.28</v>
      </c>
    </row>
    <row r="330" spans="1:4" ht="12.75">
      <c r="A330" s="2"/>
      <c r="B330" s="74"/>
      <c r="C330" s="75"/>
      <c r="D330" s="300"/>
    </row>
    <row r="331" spans="1:6" s="4" customFormat="1" ht="12.75">
      <c r="A331" s="376" t="s">
        <v>0</v>
      </c>
      <c r="B331" s="376"/>
      <c r="C331" s="32"/>
      <c r="D331" s="301">
        <f>SUM(D329:D330)</f>
        <v>17506.28</v>
      </c>
      <c r="F331" s="11"/>
    </row>
    <row r="332" spans="1:6" s="4" customFormat="1" ht="12.75">
      <c r="A332" s="363" t="s">
        <v>287</v>
      </c>
      <c r="B332" s="363"/>
      <c r="C332" s="363"/>
      <c r="D332" s="363"/>
      <c r="F332" s="11"/>
    </row>
    <row r="333" spans="1:6" s="4" customFormat="1" ht="12.75">
      <c r="A333" s="2">
        <v>1</v>
      </c>
      <c r="B333" s="1" t="s">
        <v>279</v>
      </c>
      <c r="C333" s="2">
        <v>2014</v>
      </c>
      <c r="D333" s="205">
        <v>2489</v>
      </c>
      <c r="F333" s="11"/>
    </row>
    <row r="334" spans="1:4" s="4" customFormat="1" ht="12.75">
      <c r="A334" s="2">
        <v>2</v>
      </c>
      <c r="B334" s="1" t="s">
        <v>280</v>
      </c>
      <c r="C334" s="2">
        <v>2014</v>
      </c>
      <c r="D334" s="205">
        <v>2028.94</v>
      </c>
    </row>
    <row r="335" spans="1:4" s="4" customFormat="1" ht="12.75">
      <c r="A335" s="2">
        <v>3</v>
      </c>
      <c r="B335" s="1" t="s">
        <v>281</v>
      </c>
      <c r="C335" s="2">
        <v>2015</v>
      </c>
      <c r="D335" s="205">
        <v>2609</v>
      </c>
    </row>
    <row r="336" spans="1:4" s="4" customFormat="1" ht="12.75">
      <c r="A336" s="2">
        <v>4</v>
      </c>
      <c r="B336" s="33"/>
      <c r="C336" s="34"/>
      <c r="D336" s="302"/>
    </row>
    <row r="337" spans="1:4" s="10" customFormat="1" ht="12.75">
      <c r="A337" s="2"/>
      <c r="B337" s="15" t="s">
        <v>0</v>
      </c>
      <c r="C337" s="2"/>
      <c r="D337" s="41">
        <f>SUM(D333:D336)</f>
        <v>7126.9400000000005</v>
      </c>
    </row>
    <row r="338" spans="1:4" s="10" customFormat="1" ht="12.75">
      <c r="A338" s="363" t="s">
        <v>314</v>
      </c>
      <c r="B338" s="363"/>
      <c r="C338" s="363"/>
      <c r="D338" s="363"/>
    </row>
    <row r="339" spans="1:4" s="10" customFormat="1" ht="12.75">
      <c r="A339" s="2">
        <v>1</v>
      </c>
      <c r="B339" s="1" t="s">
        <v>308</v>
      </c>
      <c r="C339" s="1">
        <v>2014</v>
      </c>
      <c r="D339" s="205">
        <v>2027.04</v>
      </c>
    </row>
    <row r="340" spans="1:4" s="10" customFormat="1" ht="12.75">
      <c r="A340" s="2">
        <v>2</v>
      </c>
      <c r="B340" s="1" t="s">
        <v>309</v>
      </c>
      <c r="C340" s="1">
        <v>2014</v>
      </c>
      <c r="D340" s="205">
        <v>2027.04</v>
      </c>
    </row>
    <row r="341" spans="1:4" s="10" customFormat="1" ht="12.75">
      <c r="A341" s="2">
        <v>3</v>
      </c>
      <c r="B341" s="1" t="s">
        <v>310</v>
      </c>
      <c r="C341" s="1">
        <v>2014</v>
      </c>
      <c r="D341" s="205">
        <v>2027.04</v>
      </c>
    </row>
    <row r="342" spans="1:4" s="10" customFormat="1" ht="12.75">
      <c r="A342" s="2">
        <v>4</v>
      </c>
      <c r="B342" s="1" t="s">
        <v>311</v>
      </c>
      <c r="C342" s="1">
        <v>2014</v>
      </c>
      <c r="D342" s="205">
        <v>1801.95</v>
      </c>
    </row>
    <row r="343" spans="1:4" s="10" customFormat="1" ht="12.75">
      <c r="A343" s="2">
        <v>5</v>
      </c>
      <c r="B343" s="1" t="s">
        <v>312</v>
      </c>
      <c r="C343" s="1">
        <v>2015</v>
      </c>
      <c r="D343" s="205">
        <v>2299.01</v>
      </c>
    </row>
    <row r="344" spans="1:4" s="10" customFormat="1" ht="12.75">
      <c r="A344" s="2">
        <v>6</v>
      </c>
      <c r="B344" s="1" t="s">
        <v>312</v>
      </c>
      <c r="C344" s="1">
        <v>2015</v>
      </c>
      <c r="D344" s="205">
        <v>2299.01</v>
      </c>
    </row>
    <row r="345" spans="1:4" s="10" customFormat="1" ht="12.75">
      <c r="A345" s="2">
        <v>7</v>
      </c>
      <c r="B345" s="1" t="s">
        <v>312</v>
      </c>
      <c r="C345" s="1">
        <v>2016</v>
      </c>
      <c r="D345" s="205">
        <v>1999</v>
      </c>
    </row>
    <row r="346" spans="1:4" s="10" customFormat="1" ht="12.75">
      <c r="A346" s="2">
        <v>8</v>
      </c>
      <c r="B346" s="1" t="s">
        <v>517</v>
      </c>
      <c r="C346" s="1">
        <v>2017</v>
      </c>
      <c r="D346" s="205">
        <v>999.01</v>
      </c>
    </row>
    <row r="347" spans="1:4" s="10" customFormat="1" ht="12.75">
      <c r="A347" s="2">
        <v>9</v>
      </c>
      <c r="B347" s="1" t="s">
        <v>518</v>
      </c>
      <c r="C347" s="1">
        <v>2017</v>
      </c>
      <c r="D347" s="205">
        <v>2590</v>
      </c>
    </row>
    <row r="348" spans="1:4" s="10" customFormat="1" ht="12.75">
      <c r="A348" s="2">
        <v>10</v>
      </c>
      <c r="B348" s="1" t="s">
        <v>519</v>
      </c>
      <c r="C348" s="1">
        <v>2017</v>
      </c>
      <c r="D348" s="205">
        <v>2520</v>
      </c>
    </row>
    <row r="349" spans="1:4" s="10" customFormat="1" ht="12.75">
      <c r="A349" s="2">
        <v>11</v>
      </c>
      <c r="B349" s="1" t="s">
        <v>809</v>
      </c>
      <c r="C349" s="1">
        <v>2019</v>
      </c>
      <c r="D349" s="205">
        <v>2799</v>
      </c>
    </row>
    <row r="350" spans="1:4" s="10" customFormat="1" ht="12.75">
      <c r="A350" s="2"/>
      <c r="B350" s="1"/>
      <c r="C350" s="1"/>
      <c r="D350" s="205"/>
    </row>
    <row r="351" spans="1:4" s="10" customFormat="1" ht="17.25" customHeight="1">
      <c r="A351" s="2"/>
      <c r="B351" s="15" t="s">
        <v>0</v>
      </c>
      <c r="C351" s="2"/>
      <c r="D351" s="206">
        <f>SUM(D339:D350)</f>
        <v>23388.1</v>
      </c>
    </row>
    <row r="352" spans="1:4" s="10" customFormat="1" ht="16.5" customHeight="1">
      <c r="A352" s="363" t="s">
        <v>341</v>
      </c>
      <c r="B352" s="363"/>
      <c r="C352" s="363"/>
      <c r="D352" s="363"/>
    </row>
    <row r="353" spans="1:4" s="10" customFormat="1" ht="15.75" customHeight="1">
      <c r="A353" s="2">
        <v>1</v>
      </c>
      <c r="B353" s="1" t="s">
        <v>528</v>
      </c>
      <c r="C353" s="2">
        <v>2014</v>
      </c>
      <c r="D353" s="40">
        <v>1.23</v>
      </c>
    </row>
    <row r="354" spans="1:4" s="10" customFormat="1" ht="12.75">
      <c r="A354" s="2">
        <v>2</v>
      </c>
      <c r="B354" s="1" t="s">
        <v>336</v>
      </c>
      <c r="C354" s="2">
        <v>2014</v>
      </c>
      <c r="D354" s="40">
        <v>771.2</v>
      </c>
    </row>
    <row r="355" spans="1:4" s="10" customFormat="1" ht="12.75">
      <c r="A355" s="2">
        <v>3</v>
      </c>
      <c r="B355" s="1" t="s">
        <v>337</v>
      </c>
      <c r="C355" s="2">
        <v>2014</v>
      </c>
      <c r="D355" s="40">
        <v>4952.72</v>
      </c>
    </row>
    <row r="356" spans="1:4" s="10" customFormat="1" ht="12.75">
      <c r="A356" s="2">
        <v>4</v>
      </c>
      <c r="B356" s="1" t="s">
        <v>338</v>
      </c>
      <c r="C356" s="2">
        <v>2014</v>
      </c>
      <c r="D356" s="40">
        <v>1020.9</v>
      </c>
    </row>
    <row r="357" spans="1:4" s="10" customFormat="1" ht="12.75">
      <c r="A357" s="2">
        <v>5</v>
      </c>
      <c r="B357" s="1" t="s">
        <v>339</v>
      </c>
      <c r="C357" s="2">
        <v>2015</v>
      </c>
      <c r="D357" s="40">
        <v>11.07</v>
      </c>
    </row>
    <row r="358" spans="1:4" s="10" customFormat="1" ht="12.75">
      <c r="A358" s="2">
        <v>6</v>
      </c>
      <c r="B358" s="1" t="s">
        <v>340</v>
      </c>
      <c r="C358" s="2">
        <v>2016</v>
      </c>
      <c r="D358" s="40">
        <v>523.98</v>
      </c>
    </row>
    <row r="359" spans="1:4" s="10" customFormat="1" ht="12.75">
      <c r="A359" s="2">
        <v>7</v>
      </c>
      <c r="B359" s="1" t="s">
        <v>529</v>
      </c>
      <c r="C359" s="2">
        <v>2017</v>
      </c>
      <c r="D359" s="40">
        <v>3447</v>
      </c>
    </row>
    <row r="360" spans="1:4" s="10" customFormat="1" ht="12.75">
      <c r="A360" s="2">
        <v>8</v>
      </c>
      <c r="B360" s="1" t="s">
        <v>530</v>
      </c>
      <c r="C360" s="2">
        <v>2018</v>
      </c>
      <c r="D360" s="40">
        <v>849</v>
      </c>
    </row>
    <row r="361" spans="1:4" s="10" customFormat="1" ht="12.75">
      <c r="A361" s="2"/>
      <c r="B361" s="1"/>
      <c r="C361" s="2"/>
      <c r="D361" s="40"/>
    </row>
    <row r="362" spans="1:4" s="4" customFormat="1" ht="12.75">
      <c r="A362" s="20"/>
      <c r="B362" s="20" t="s">
        <v>0</v>
      </c>
      <c r="C362" s="19"/>
      <c r="D362" s="306">
        <f>SUM(D353:D361)</f>
        <v>11577.1</v>
      </c>
    </row>
    <row r="363" spans="1:4" s="4" customFormat="1" ht="12.75">
      <c r="A363" s="140"/>
      <c r="B363" s="140"/>
      <c r="C363" s="141"/>
      <c r="D363" s="307"/>
    </row>
    <row r="364" spans="1:4" s="4" customFormat="1" ht="12.75">
      <c r="A364" s="363" t="s">
        <v>401</v>
      </c>
      <c r="B364" s="363"/>
      <c r="C364" s="363"/>
      <c r="D364" s="363"/>
    </row>
    <row r="365" spans="1:4" s="4" customFormat="1" ht="12.75">
      <c r="A365" s="53">
        <v>1</v>
      </c>
      <c r="B365" s="76" t="s">
        <v>402</v>
      </c>
      <c r="C365" s="202">
        <v>2014</v>
      </c>
      <c r="D365" s="203">
        <v>1899</v>
      </c>
    </row>
    <row r="366" spans="1:4" s="4" customFormat="1" ht="12.75">
      <c r="A366" s="53">
        <v>2</v>
      </c>
      <c r="B366" s="76" t="s">
        <v>403</v>
      </c>
      <c r="C366" s="202">
        <v>2015</v>
      </c>
      <c r="D366" s="203">
        <v>1799</v>
      </c>
    </row>
    <row r="367" spans="1:4" s="4" customFormat="1" ht="12.75">
      <c r="A367" s="53">
        <v>3</v>
      </c>
      <c r="B367" s="142" t="s">
        <v>403</v>
      </c>
      <c r="C367" s="147">
        <v>2016</v>
      </c>
      <c r="D367" s="203">
        <v>2099</v>
      </c>
    </row>
    <row r="368" spans="1:4" s="4" customFormat="1" ht="12.75">
      <c r="A368" s="53">
        <v>4</v>
      </c>
      <c r="B368" s="146" t="s">
        <v>213</v>
      </c>
      <c r="C368" s="147">
        <v>2017</v>
      </c>
      <c r="D368" s="203">
        <v>2799</v>
      </c>
    </row>
    <row r="369" spans="1:4" s="4" customFormat="1" ht="12.75">
      <c r="A369" s="53">
        <v>5</v>
      </c>
      <c r="B369" s="146" t="s">
        <v>515</v>
      </c>
      <c r="C369" s="147">
        <v>2017</v>
      </c>
      <c r="D369" s="203">
        <v>1699</v>
      </c>
    </row>
    <row r="370" spans="1:4" s="4" customFormat="1" ht="12.75">
      <c r="A370" s="2"/>
      <c r="B370" s="361" t="s">
        <v>14</v>
      </c>
      <c r="C370" s="361"/>
      <c r="D370" s="214">
        <f>SUM(D365:D369)</f>
        <v>10295</v>
      </c>
    </row>
    <row r="371" spans="1:4" s="4" customFormat="1" ht="12.75">
      <c r="A371" s="140"/>
      <c r="B371" s="140"/>
      <c r="C371" s="141"/>
      <c r="D371" s="307"/>
    </row>
    <row r="372" spans="1:4" s="4" customFormat="1" ht="12.75">
      <c r="A372" s="363" t="s">
        <v>420</v>
      </c>
      <c r="B372" s="363"/>
      <c r="C372" s="363"/>
      <c r="D372" s="363"/>
    </row>
    <row r="373" spans="1:4" s="4" customFormat="1" ht="12.75">
      <c r="A373" s="2">
        <v>1</v>
      </c>
      <c r="B373" s="1" t="s">
        <v>419</v>
      </c>
      <c r="C373" s="1">
        <v>2016</v>
      </c>
      <c r="D373" s="205">
        <v>2999</v>
      </c>
    </row>
    <row r="374" spans="1:4" s="4" customFormat="1" ht="12.75">
      <c r="A374" s="2">
        <v>2</v>
      </c>
      <c r="B374" s="1" t="s">
        <v>806</v>
      </c>
      <c r="C374" s="1">
        <v>2016</v>
      </c>
      <c r="D374" s="205">
        <v>3299</v>
      </c>
    </row>
    <row r="375" spans="1:4" s="4" customFormat="1" ht="12.75">
      <c r="A375" s="53"/>
      <c r="B375" s="1"/>
      <c r="C375" s="2"/>
      <c r="D375" s="205"/>
    </row>
    <row r="376" spans="1:4" s="4" customFormat="1" ht="12.75">
      <c r="A376" s="2"/>
      <c r="B376" s="361" t="s">
        <v>14</v>
      </c>
      <c r="C376" s="361"/>
      <c r="D376" s="214">
        <f>SUM(D373:D375)</f>
        <v>6298</v>
      </c>
    </row>
    <row r="377" spans="1:4" s="10" customFormat="1" ht="12.75">
      <c r="A377" s="22"/>
      <c r="B377" s="22"/>
      <c r="C377" s="23"/>
      <c r="D377" s="316"/>
    </row>
    <row r="378" spans="1:4" s="10" customFormat="1" ht="12.75">
      <c r="A378" s="22"/>
      <c r="B378" s="22"/>
      <c r="C378" s="23"/>
      <c r="D378" s="316"/>
    </row>
    <row r="379" spans="1:4" s="10" customFormat="1" ht="12.75" customHeight="1">
      <c r="A379" s="377" t="s">
        <v>25</v>
      </c>
      <c r="B379" s="378"/>
      <c r="C379" s="378"/>
      <c r="D379" s="379"/>
    </row>
    <row r="380" spans="1:4" s="10" customFormat="1" ht="25.5">
      <c r="A380" s="3" t="s">
        <v>15</v>
      </c>
      <c r="B380" s="3" t="s">
        <v>16</v>
      </c>
      <c r="C380" s="3" t="s">
        <v>17</v>
      </c>
      <c r="D380" s="64" t="s">
        <v>18</v>
      </c>
    </row>
    <row r="381" spans="1:4" s="10" customFormat="1" ht="12.75">
      <c r="A381" s="363" t="s">
        <v>453</v>
      </c>
      <c r="B381" s="363"/>
      <c r="C381" s="363"/>
      <c r="D381" s="363"/>
    </row>
    <row r="382" spans="1:4" s="10" customFormat="1" ht="12.75">
      <c r="A382" s="219">
        <v>1</v>
      </c>
      <c r="B382" s="1" t="s">
        <v>576</v>
      </c>
      <c r="C382" s="1">
        <v>2018</v>
      </c>
      <c r="D382" s="205">
        <v>250</v>
      </c>
    </row>
    <row r="383" spans="1:4" s="10" customFormat="1" ht="12.75">
      <c r="A383" s="219">
        <v>2</v>
      </c>
      <c r="B383" s="1" t="s">
        <v>576</v>
      </c>
      <c r="C383" s="1">
        <v>2018</v>
      </c>
      <c r="D383" s="205">
        <v>250</v>
      </c>
    </row>
    <row r="384" spans="1:4" s="10" customFormat="1" ht="12.75">
      <c r="A384" s="217"/>
      <c r="B384" s="218"/>
      <c r="C384" s="218"/>
      <c r="D384" s="317"/>
    </row>
    <row r="385" spans="1:4" s="10" customFormat="1" ht="12.75">
      <c r="A385" s="217"/>
      <c r="B385" s="218" t="s">
        <v>0</v>
      </c>
      <c r="C385" s="218"/>
      <c r="D385" s="317">
        <f>SUM(D382:D384)</f>
        <v>500</v>
      </c>
    </row>
    <row r="386" spans="1:4" ht="12.75" customHeight="1">
      <c r="A386" s="373" t="s">
        <v>219</v>
      </c>
      <c r="B386" s="374"/>
      <c r="C386" s="374"/>
      <c r="D386" s="375"/>
    </row>
    <row r="387" spans="1:4" s="10" customFormat="1" ht="12.75">
      <c r="A387" s="2">
        <v>1</v>
      </c>
      <c r="B387" s="29" t="s">
        <v>214</v>
      </c>
      <c r="C387" s="30">
        <v>2017</v>
      </c>
      <c r="D387" s="294">
        <v>2500</v>
      </c>
    </row>
    <row r="388" spans="1:4" s="10" customFormat="1" ht="12.75">
      <c r="A388" s="2"/>
      <c r="B388" s="29"/>
      <c r="C388" s="30"/>
      <c r="D388" s="294"/>
    </row>
    <row r="389" spans="1:4" s="10" customFormat="1" ht="12.75">
      <c r="A389" s="2"/>
      <c r="B389" s="29"/>
      <c r="C389" s="30"/>
      <c r="D389" s="294"/>
    </row>
    <row r="390" spans="1:4" s="10" customFormat="1" ht="12.75">
      <c r="A390" s="2"/>
      <c r="B390" s="15" t="s">
        <v>0</v>
      </c>
      <c r="C390" s="2"/>
      <c r="D390" s="214">
        <f>SUM(D387:D389)</f>
        <v>2500</v>
      </c>
    </row>
    <row r="391" spans="1:4" s="10" customFormat="1" ht="12.75">
      <c r="A391" s="22"/>
      <c r="B391" s="22"/>
      <c r="C391" s="23"/>
      <c r="D391" s="316"/>
    </row>
    <row r="392" spans="1:4" s="10" customFormat="1" ht="12.75">
      <c r="A392" s="22"/>
      <c r="B392" s="22"/>
      <c r="C392" s="23"/>
      <c r="D392" s="316"/>
    </row>
    <row r="393" spans="1:5" s="10" customFormat="1" ht="12.75">
      <c r="A393" s="22"/>
      <c r="B393" s="380" t="s">
        <v>19</v>
      </c>
      <c r="C393" s="380"/>
      <c r="D393" s="318">
        <f>D253+D246+D193+D167+D160+D145+D140+D123+D106+D102+D79+D64</f>
        <v>1314035.5</v>
      </c>
      <c r="E393" s="186"/>
    </row>
    <row r="394" spans="1:5" s="10" customFormat="1" ht="12.75">
      <c r="A394" s="22"/>
      <c r="B394" s="380" t="s">
        <v>20</v>
      </c>
      <c r="C394" s="380"/>
      <c r="D394" s="318">
        <f>D376+D370+D362+D351+D337+D331+D327+D310+D295+D289+D272+D263</f>
        <v>305259</v>
      </c>
      <c r="E394" s="186"/>
    </row>
    <row r="395" spans="1:4" s="10" customFormat="1" ht="12.75">
      <c r="A395" s="22"/>
      <c r="B395" s="380" t="s">
        <v>21</v>
      </c>
      <c r="C395" s="380"/>
      <c r="D395" s="318">
        <f>D390+D385</f>
        <v>3000</v>
      </c>
    </row>
    <row r="396" spans="1:4" s="10" customFormat="1" ht="12.75">
      <c r="A396" s="22"/>
      <c r="B396" s="22"/>
      <c r="C396" s="23"/>
      <c r="D396" s="316"/>
    </row>
    <row r="397" spans="1:4" s="10" customFormat="1" ht="12.75">
      <c r="A397" s="22"/>
      <c r="B397" s="22"/>
      <c r="C397" s="23"/>
      <c r="D397" s="316"/>
    </row>
    <row r="398" spans="1:4" s="10" customFormat="1" ht="12.75">
      <c r="A398" s="22"/>
      <c r="B398" s="22"/>
      <c r="C398" s="23"/>
      <c r="D398" s="316"/>
    </row>
    <row r="399" spans="1:4" s="10" customFormat="1" ht="12.75">
      <c r="A399" s="22"/>
      <c r="B399" s="22"/>
      <c r="C399" s="23"/>
      <c r="D399" s="316"/>
    </row>
    <row r="400" spans="1:4" s="10" customFormat="1" ht="12.75">
      <c r="A400" s="22"/>
      <c r="B400" s="22"/>
      <c r="C400" s="23"/>
      <c r="D400" s="316"/>
    </row>
    <row r="401" spans="1:4" s="10" customFormat="1" ht="12.75">
      <c r="A401" s="22"/>
      <c r="B401" s="22"/>
      <c r="C401" s="23"/>
      <c r="D401" s="316"/>
    </row>
    <row r="402" spans="1:4" s="10" customFormat="1" ht="12.75">
      <c r="A402" s="22"/>
      <c r="B402" s="22"/>
      <c r="C402" s="23"/>
      <c r="D402" s="316"/>
    </row>
    <row r="403" spans="1:4" s="10" customFormat="1" ht="12.75">
      <c r="A403" s="22"/>
      <c r="B403" s="22"/>
      <c r="C403" s="23"/>
      <c r="D403" s="316"/>
    </row>
    <row r="404" spans="1:4" s="10" customFormat="1" ht="12.75">
      <c r="A404" s="22"/>
      <c r="B404" s="22"/>
      <c r="C404" s="23"/>
      <c r="D404" s="316"/>
    </row>
    <row r="405" spans="1:4" s="10" customFormat="1" ht="12.75">
      <c r="A405" s="22"/>
      <c r="B405" s="22"/>
      <c r="C405" s="23"/>
      <c r="D405" s="316"/>
    </row>
    <row r="406" spans="1:4" s="10" customFormat="1" ht="12.75">
      <c r="A406" s="22"/>
      <c r="B406" s="22"/>
      <c r="C406" s="23"/>
      <c r="D406" s="316"/>
    </row>
    <row r="407" spans="1:4" s="10" customFormat="1" ht="12.75">
      <c r="A407" s="22"/>
      <c r="B407" s="22"/>
      <c r="C407" s="23"/>
      <c r="D407" s="316"/>
    </row>
    <row r="408" spans="1:4" s="10" customFormat="1" ht="12.75">
      <c r="A408" s="22"/>
      <c r="B408" s="22"/>
      <c r="C408" s="23"/>
      <c r="D408" s="316"/>
    </row>
    <row r="409" spans="1:4" s="10" customFormat="1" ht="14.25" customHeight="1">
      <c r="A409" s="22"/>
      <c r="B409" s="22"/>
      <c r="C409" s="23"/>
      <c r="D409" s="316"/>
    </row>
    <row r="410" spans="1:4" ht="12.75">
      <c r="A410" s="22"/>
      <c r="C410" s="23"/>
      <c r="D410" s="316"/>
    </row>
    <row r="411" spans="1:4" s="14" customFormat="1" ht="12.75">
      <c r="A411" s="22"/>
      <c r="B411" s="22"/>
      <c r="C411" s="23"/>
      <c r="D411" s="316"/>
    </row>
    <row r="412" spans="1:4" s="14" customFormat="1" ht="12.75">
      <c r="A412" s="22"/>
      <c r="B412" s="22"/>
      <c r="C412" s="23"/>
      <c r="D412" s="316"/>
    </row>
    <row r="413" spans="1:4" s="14" customFormat="1" ht="18" customHeight="1">
      <c r="A413" s="22"/>
      <c r="B413" s="22"/>
      <c r="C413" s="23"/>
      <c r="D413" s="316"/>
    </row>
    <row r="414" spans="1:4" ht="12.75">
      <c r="A414" s="22"/>
      <c r="C414" s="23"/>
      <c r="D414" s="316"/>
    </row>
    <row r="415" spans="1:4" s="4" customFormat="1" ht="12.75">
      <c r="A415" s="22"/>
      <c r="B415" s="22"/>
      <c r="C415" s="23"/>
      <c r="D415" s="316"/>
    </row>
    <row r="416" spans="1:4" s="4" customFormat="1" ht="12.75">
      <c r="A416" s="22"/>
      <c r="B416" s="22"/>
      <c r="C416" s="23"/>
      <c r="D416" s="316"/>
    </row>
    <row r="417" spans="1:4" ht="12.75">
      <c r="A417" s="22"/>
      <c r="C417" s="23"/>
      <c r="D417" s="316"/>
    </row>
    <row r="418" spans="1:4" s="10" customFormat="1" ht="12.75">
      <c r="A418" s="22"/>
      <c r="B418" s="22"/>
      <c r="C418" s="23"/>
      <c r="D418" s="316"/>
    </row>
    <row r="419" spans="1:4" s="10" customFormat="1" ht="12.75">
      <c r="A419" s="22"/>
      <c r="B419" s="22"/>
      <c r="C419" s="23"/>
      <c r="D419" s="316"/>
    </row>
    <row r="420" spans="1:4" s="10" customFormat="1" ht="12.75">
      <c r="A420" s="22"/>
      <c r="B420" s="22"/>
      <c r="C420" s="23"/>
      <c r="D420" s="316"/>
    </row>
    <row r="421" spans="1:4" s="10" customFormat="1" ht="12.75">
      <c r="A421" s="22"/>
      <c r="B421" s="22"/>
      <c r="C421" s="23"/>
      <c r="D421" s="316"/>
    </row>
    <row r="422" spans="1:4" s="10" customFormat="1" ht="12.75">
      <c r="A422" s="22"/>
      <c r="B422" s="22"/>
      <c r="C422" s="23"/>
      <c r="D422" s="316"/>
    </row>
    <row r="423" spans="1:4" s="10" customFormat="1" ht="12.75">
      <c r="A423" s="22"/>
      <c r="B423" s="22"/>
      <c r="C423" s="23"/>
      <c r="D423" s="316"/>
    </row>
    <row r="424" spans="1:4" s="10" customFormat="1" ht="12.75">
      <c r="A424" s="22"/>
      <c r="B424" s="22"/>
      <c r="C424" s="23"/>
      <c r="D424" s="316"/>
    </row>
    <row r="425" spans="1:4" s="10" customFormat="1" ht="12.75">
      <c r="A425" s="22"/>
      <c r="B425" s="22"/>
      <c r="C425" s="23"/>
      <c r="D425" s="316"/>
    </row>
    <row r="426" spans="1:4" s="10" customFormat="1" ht="12.75">
      <c r="A426" s="22"/>
      <c r="B426" s="22"/>
      <c r="C426" s="23"/>
      <c r="D426" s="316"/>
    </row>
    <row r="427" spans="1:4" s="10" customFormat="1" ht="12.75">
      <c r="A427" s="22"/>
      <c r="B427" s="22"/>
      <c r="C427" s="23"/>
      <c r="D427" s="316"/>
    </row>
    <row r="428" spans="1:4" s="4" customFormat="1" ht="12.75">
      <c r="A428" s="22"/>
      <c r="B428" s="22"/>
      <c r="C428" s="23"/>
      <c r="D428" s="316"/>
    </row>
    <row r="429" spans="1:4" ht="12.75">
      <c r="A429" s="22"/>
      <c r="C429" s="23"/>
      <c r="D429" s="316"/>
    </row>
    <row r="430" spans="1:4" ht="12.75">
      <c r="A430" s="22"/>
      <c r="C430" s="23"/>
      <c r="D430" s="316"/>
    </row>
    <row r="431" spans="1:4" ht="12.75">
      <c r="A431" s="22"/>
      <c r="C431" s="23"/>
      <c r="D431" s="316"/>
    </row>
    <row r="432" spans="1:4" ht="12.75">
      <c r="A432" s="22"/>
      <c r="C432" s="23"/>
      <c r="D432" s="316"/>
    </row>
    <row r="433" spans="1:4" ht="12.75">
      <c r="A433" s="22"/>
      <c r="C433" s="23"/>
      <c r="D433" s="316"/>
    </row>
    <row r="434" spans="1:4" ht="12.75">
      <c r="A434" s="22"/>
      <c r="C434" s="23"/>
      <c r="D434" s="316"/>
    </row>
    <row r="435" spans="1:4" ht="12.75">
      <c r="A435" s="22"/>
      <c r="C435" s="23"/>
      <c r="D435" s="316"/>
    </row>
    <row r="436" spans="1:4" ht="12.75">
      <c r="A436" s="22"/>
      <c r="C436" s="23"/>
      <c r="D436" s="316"/>
    </row>
    <row r="437" spans="1:4" ht="12.75">
      <c r="A437" s="22"/>
      <c r="C437" s="23"/>
      <c r="D437" s="316"/>
    </row>
    <row r="438" spans="1:4" ht="12.75">
      <c r="A438" s="22"/>
      <c r="C438" s="23"/>
      <c r="D438" s="316"/>
    </row>
    <row r="439" spans="1:4" ht="12.75">
      <c r="A439" s="22"/>
      <c r="C439" s="23"/>
      <c r="D439" s="316"/>
    </row>
    <row r="440" spans="1:4" ht="12.75">
      <c r="A440" s="22"/>
      <c r="C440" s="23"/>
      <c r="D440" s="316"/>
    </row>
    <row r="441" spans="1:4" ht="14.25" customHeight="1">
      <c r="A441" s="22"/>
      <c r="C441" s="23"/>
      <c r="D441" s="316"/>
    </row>
    <row r="442" spans="1:4" ht="12.75">
      <c r="A442" s="22"/>
      <c r="C442" s="23"/>
      <c r="D442" s="316"/>
    </row>
    <row r="443" spans="1:4" ht="12.75">
      <c r="A443" s="22"/>
      <c r="C443" s="23"/>
      <c r="D443" s="316"/>
    </row>
    <row r="444" spans="1:4" ht="14.25" customHeight="1">
      <c r="A444" s="22"/>
      <c r="C444" s="23"/>
      <c r="D444" s="316"/>
    </row>
    <row r="445" spans="1:4" ht="12.75">
      <c r="A445" s="22"/>
      <c r="C445" s="23"/>
      <c r="D445" s="316"/>
    </row>
    <row r="446" spans="1:4" s="4" customFormat="1" ht="12.75">
      <c r="A446" s="22"/>
      <c r="B446" s="22"/>
      <c r="C446" s="23"/>
      <c r="D446" s="316"/>
    </row>
    <row r="447" spans="1:4" s="4" customFormat="1" ht="12.75">
      <c r="A447" s="22"/>
      <c r="B447" s="22"/>
      <c r="C447" s="23"/>
      <c r="D447" s="316"/>
    </row>
    <row r="448" spans="1:4" s="4" customFormat="1" ht="12.75">
      <c r="A448" s="22"/>
      <c r="B448" s="22"/>
      <c r="C448" s="23"/>
      <c r="D448" s="316"/>
    </row>
    <row r="449" spans="1:4" s="4" customFormat="1" ht="12.75">
      <c r="A449" s="22"/>
      <c r="B449" s="22"/>
      <c r="C449" s="23"/>
      <c r="D449" s="316"/>
    </row>
    <row r="450" spans="1:4" s="4" customFormat="1" ht="12.75">
      <c r="A450" s="22"/>
      <c r="B450" s="22"/>
      <c r="C450" s="23"/>
      <c r="D450" s="316"/>
    </row>
    <row r="451" spans="1:4" s="4" customFormat="1" ht="12.75">
      <c r="A451" s="22"/>
      <c r="B451" s="22"/>
      <c r="C451" s="23"/>
      <c r="D451" s="316"/>
    </row>
    <row r="452" spans="1:4" s="4" customFormat="1" ht="12.75">
      <c r="A452" s="22"/>
      <c r="B452" s="22"/>
      <c r="C452" s="23"/>
      <c r="D452" s="316"/>
    </row>
    <row r="453" spans="1:4" ht="12.75" customHeight="1">
      <c r="A453" s="22"/>
      <c r="C453" s="23"/>
      <c r="D453" s="316"/>
    </row>
    <row r="454" spans="1:4" s="10" customFormat="1" ht="12.75">
      <c r="A454" s="22"/>
      <c r="B454" s="22"/>
      <c r="C454" s="23"/>
      <c r="D454" s="316"/>
    </row>
    <row r="455" spans="1:4" s="10" customFormat="1" ht="12.75">
      <c r="A455" s="22"/>
      <c r="B455" s="22"/>
      <c r="C455" s="23"/>
      <c r="D455" s="316"/>
    </row>
    <row r="456" spans="1:4" s="10" customFormat="1" ht="12.75">
      <c r="A456" s="22"/>
      <c r="B456" s="22"/>
      <c r="C456" s="23"/>
      <c r="D456" s="316"/>
    </row>
    <row r="457" spans="1:4" s="10" customFormat="1" ht="12.75">
      <c r="A457" s="22"/>
      <c r="B457" s="22"/>
      <c r="C457" s="23"/>
      <c r="D457" s="316"/>
    </row>
    <row r="458" spans="1:4" s="10" customFormat="1" ht="12.75">
      <c r="A458" s="22"/>
      <c r="B458" s="22"/>
      <c r="C458" s="23"/>
      <c r="D458" s="316"/>
    </row>
    <row r="459" spans="1:4" s="10" customFormat="1" ht="12.75">
      <c r="A459" s="22"/>
      <c r="B459" s="22"/>
      <c r="C459" s="23"/>
      <c r="D459" s="316"/>
    </row>
    <row r="460" spans="1:4" s="10" customFormat="1" ht="12.75">
      <c r="A460" s="22"/>
      <c r="B460" s="22"/>
      <c r="C460" s="23"/>
      <c r="D460" s="316"/>
    </row>
    <row r="461" spans="1:4" s="10" customFormat="1" ht="18" customHeight="1">
      <c r="A461" s="22"/>
      <c r="B461" s="22"/>
      <c r="C461" s="23"/>
      <c r="D461" s="316"/>
    </row>
    <row r="462" spans="1:4" ht="12.75">
      <c r="A462" s="22"/>
      <c r="C462" s="23"/>
      <c r="D462" s="316"/>
    </row>
    <row r="463" spans="1:4" s="4" customFormat="1" ht="12.75">
      <c r="A463" s="22"/>
      <c r="B463" s="22"/>
      <c r="C463" s="23"/>
      <c r="D463" s="316"/>
    </row>
    <row r="464" spans="1:4" s="4" customFormat="1" ht="12.75">
      <c r="A464" s="22"/>
      <c r="B464" s="22"/>
      <c r="C464" s="23"/>
      <c r="D464" s="316"/>
    </row>
    <row r="465" spans="1:4" s="4" customFormat="1" ht="12.75">
      <c r="A465" s="22"/>
      <c r="B465" s="22"/>
      <c r="C465" s="23"/>
      <c r="D465" s="316"/>
    </row>
    <row r="466" spans="1:4" ht="12.75" customHeight="1">
      <c r="A466" s="22"/>
      <c r="C466" s="23"/>
      <c r="D466" s="316"/>
    </row>
    <row r="467" spans="1:4" s="4" customFormat="1" ht="12.75">
      <c r="A467" s="22"/>
      <c r="B467" s="22"/>
      <c r="C467" s="23"/>
      <c r="D467" s="316"/>
    </row>
    <row r="468" spans="1:4" s="4" customFormat="1" ht="12.75">
      <c r="A468" s="22"/>
      <c r="B468" s="22"/>
      <c r="C468" s="23"/>
      <c r="D468" s="316"/>
    </row>
    <row r="469" spans="1:4" s="4" customFormat="1" ht="12.75">
      <c r="A469" s="22"/>
      <c r="B469" s="22"/>
      <c r="C469" s="23"/>
      <c r="D469" s="316"/>
    </row>
    <row r="470" spans="1:4" s="4" customFormat="1" ht="12.75">
      <c r="A470" s="22"/>
      <c r="B470" s="22"/>
      <c r="C470" s="23"/>
      <c r="D470" s="316"/>
    </row>
    <row r="471" spans="1:4" s="4" customFormat="1" ht="12.75">
      <c r="A471" s="22"/>
      <c r="B471" s="22"/>
      <c r="C471" s="23"/>
      <c r="D471" s="316"/>
    </row>
    <row r="472" spans="1:4" s="4" customFormat="1" ht="12.75">
      <c r="A472" s="22"/>
      <c r="B472" s="22"/>
      <c r="C472" s="23"/>
      <c r="D472" s="316"/>
    </row>
    <row r="473" spans="1:4" ht="12.75">
      <c r="A473" s="22"/>
      <c r="C473" s="23"/>
      <c r="D473" s="316"/>
    </row>
    <row r="474" spans="1:4" ht="12.75">
      <c r="A474" s="22"/>
      <c r="C474" s="23"/>
      <c r="D474" s="316"/>
    </row>
    <row r="475" spans="1:4" ht="12.75">
      <c r="A475" s="22"/>
      <c r="C475" s="23"/>
      <c r="D475" s="316"/>
    </row>
    <row r="476" spans="1:4" ht="14.25" customHeight="1">
      <c r="A476" s="22"/>
      <c r="C476" s="23"/>
      <c r="D476" s="316"/>
    </row>
    <row r="477" spans="1:4" ht="12.75">
      <c r="A477" s="22"/>
      <c r="C477" s="23"/>
      <c r="D477" s="316"/>
    </row>
    <row r="478" spans="1:4" ht="12.75">
      <c r="A478" s="22"/>
      <c r="C478" s="23"/>
      <c r="D478" s="316"/>
    </row>
    <row r="479" spans="1:4" ht="12.75">
      <c r="A479" s="22"/>
      <c r="C479" s="23"/>
      <c r="D479" s="316"/>
    </row>
    <row r="480" spans="1:4" ht="12.75">
      <c r="A480" s="22"/>
      <c r="C480" s="23"/>
      <c r="D480" s="316"/>
    </row>
    <row r="481" spans="1:4" ht="12.75">
      <c r="A481" s="22"/>
      <c r="C481" s="23"/>
      <c r="D481" s="316"/>
    </row>
    <row r="482" spans="1:4" ht="12.75">
      <c r="A482" s="22"/>
      <c r="C482" s="23"/>
      <c r="D482" s="316"/>
    </row>
    <row r="483" spans="1:4" ht="12.75">
      <c r="A483" s="22"/>
      <c r="C483" s="23"/>
      <c r="D483" s="316"/>
    </row>
    <row r="484" spans="1:4" ht="12.75">
      <c r="A484" s="22"/>
      <c r="C484" s="23"/>
      <c r="D484" s="316"/>
    </row>
    <row r="485" spans="1:4" ht="12.75">
      <c r="A485" s="22"/>
      <c r="C485" s="23"/>
      <c r="D485" s="316"/>
    </row>
    <row r="486" spans="1:4" ht="12.75">
      <c r="A486" s="22"/>
      <c r="C486" s="23"/>
      <c r="D486" s="316"/>
    </row>
    <row r="487" spans="1:4" ht="12.75">
      <c r="A487" s="22"/>
      <c r="C487" s="23"/>
      <c r="D487" s="316"/>
    </row>
    <row r="488" spans="1:4" ht="12.75">
      <c r="A488" s="22"/>
      <c r="C488" s="23"/>
      <c r="D488" s="316"/>
    </row>
    <row r="489" spans="1:4" ht="12.75">
      <c r="A489" s="22"/>
      <c r="C489" s="23"/>
      <c r="D489" s="316"/>
    </row>
    <row r="490" spans="1:4" ht="12.75">
      <c r="A490" s="22"/>
      <c r="C490" s="23"/>
      <c r="D490" s="316"/>
    </row>
    <row r="491" spans="1:4" ht="12.75">
      <c r="A491" s="22"/>
      <c r="C491" s="23"/>
      <c r="D491" s="316"/>
    </row>
    <row r="492" spans="1:4" ht="12.75">
      <c r="A492" s="22"/>
      <c r="C492" s="23"/>
      <c r="D492" s="316"/>
    </row>
    <row r="493" spans="1:4" ht="12.75">
      <c r="A493" s="22"/>
      <c r="C493" s="23"/>
      <c r="D493" s="316"/>
    </row>
    <row r="494" spans="1:4" ht="12.75">
      <c r="A494" s="22"/>
      <c r="C494" s="23"/>
      <c r="D494" s="316"/>
    </row>
    <row r="495" spans="1:4" ht="12.75">
      <c r="A495" s="22"/>
      <c r="C495" s="23"/>
      <c r="D495" s="316"/>
    </row>
    <row r="496" spans="1:4" ht="12.75">
      <c r="A496" s="22"/>
      <c r="C496" s="23"/>
      <c r="D496" s="316"/>
    </row>
    <row r="497" spans="1:4" ht="12.75">
      <c r="A497" s="22"/>
      <c r="C497" s="23"/>
      <c r="D497" s="316"/>
    </row>
    <row r="498" spans="1:4" ht="12.75">
      <c r="A498" s="22"/>
      <c r="C498" s="23"/>
      <c r="D498" s="316"/>
    </row>
    <row r="499" spans="1:4" ht="12.75">
      <c r="A499" s="22"/>
      <c r="C499" s="23"/>
      <c r="D499" s="316"/>
    </row>
    <row r="500" spans="1:4" ht="12.75">
      <c r="A500" s="22"/>
      <c r="C500" s="23"/>
      <c r="D500" s="316"/>
    </row>
    <row r="501" spans="1:4" ht="12.75">
      <c r="A501" s="22"/>
      <c r="C501" s="23"/>
      <c r="D501" s="316"/>
    </row>
    <row r="502" spans="1:4" ht="12.75">
      <c r="A502" s="22"/>
      <c r="C502" s="23"/>
      <c r="D502" s="316"/>
    </row>
    <row r="503" spans="1:4" ht="12.75">
      <c r="A503" s="22"/>
      <c r="C503" s="23"/>
      <c r="D503" s="316"/>
    </row>
    <row r="504" spans="1:4" ht="12.75">
      <c r="A504" s="22"/>
      <c r="C504" s="23"/>
      <c r="D504" s="316"/>
    </row>
    <row r="505" spans="1:4" ht="12.75">
      <c r="A505" s="22"/>
      <c r="C505" s="23"/>
      <c r="D505" s="316"/>
    </row>
    <row r="506" spans="1:4" ht="12.75">
      <c r="A506" s="22"/>
      <c r="C506" s="23"/>
      <c r="D506" s="316"/>
    </row>
    <row r="507" spans="1:4" ht="12.75">
      <c r="A507" s="22"/>
      <c r="C507" s="23"/>
      <c r="D507" s="316"/>
    </row>
    <row r="508" spans="1:4" ht="12.75">
      <c r="A508" s="22"/>
      <c r="C508" s="23"/>
      <c r="D508" s="316"/>
    </row>
    <row r="509" spans="1:4" s="10" customFormat="1" ht="12.75">
      <c r="A509" s="22"/>
      <c r="B509" s="22"/>
      <c r="C509" s="23"/>
      <c r="D509" s="316"/>
    </row>
    <row r="510" spans="1:4" s="10" customFormat="1" ht="12.75">
      <c r="A510" s="22"/>
      <c r="B510" s="22"/>
      <c r="C510" s="23"/>
      <c r="D510" s="316"/>
    </row>
    <row r="511" spans="1:4" s="10" customFormat="1" ht="12.75">
      <c r="A511" s="22"/>
      <c r="B511" s="22"/>
      <c r="C511" s="23"/>
      <c r="D511" s="316"/>
    </row>
    <row r="512" spans="1:4" s="10" customFormat="1" ht="12.75">
      <c r="A512" s="22"/>
      <c r="B512" s="22"/>
      <c r="C512" s="23"/>
      <c r="D512" s="316"/>
    </row>
    <row r="513" spans="1:4" s="10" customFormat="1" ht="12.75">
      <c r="A513" s="22"/>
      <c r="B513" s="22"/>
      <c r="C513" s="23"/>
      <c r="D513" s="316"/>
    </row>
    <row r="514" spans="1:4" s="10" customFormat="1" ht="12.75">
      <c r="A514" s="22"/>
      <c r="B514" s="22"/>
      <c r="C514" s="23"/>
      <c r="D514" s="316"/>
    </row>
    <row r="515" spans="1:4" s="10" customFormat="1" ht="12.75">
      <c r="A515" s="22"/>
      <c r="B515" s="22"/>
      <c r="C515" s="23"/>
      <c r="D515" s="316"/>
    </row>
    <row r="516" spans="1:4" s="10" customFormat="1" ht="12.75">
      <c r="A516" s="22"/>
      <c r="B516" s="22"/>
      <c r="C516" s="23"/>
      <c r="D516" s="316"/>
    </row>
    <row r="517" spans="1:4" s="10" customFormat="1" ht="12.75">
      <c r="A517" s="22"/>
      <c r="B517" s="22"/>
      <c r="C517" s="23"/>
      <c r="D517" s="316"/>
    </row>
    <row r="518" spans="1:4" s="10" customFormat="1" ht="12.75">
      <c r="A518" s="22"/>
      <c r="B518" s="22"/>
      <c r="C518" s="23"/>
      <c r="D518" s="316"/>
    </row>
    <row r="519" spans="1:4" s="10" customFormat="1" ht="12.75">
      <c r="A519" s="22"/>
      <c r="B519" s="22"/>
      <c r="C519" s="23"/>
      <c r="D519" s="316"/>
    </row>
    <row r="520" spans="1:4" s="10" customFormat="1" ht="12.75">
      <c r="A520" s="22"/>
      <c r="B520" s="22"/>
      <c r="C520" s="23"/>
      <c r="D520" s="316"/>
    </row>
    <row r="521" spans="1:4" s="10" customFormat="1" ht="12.75">
      <c r="A521" s="22"/>
      <c r="B521" s="22"/>
      <c r="C521" s="23"/>
      <c r="D521" s="316"/>
    </row>
    <row r="522" spans="1:4" s="10" customFormat="1" ht="12.75">
      <c r="A522" s="22"/>
      <c r="B522" s="22"/>
      <c r="C522" s="23"/>
      <c r="D522" s="316"/>
    </row>
    <row r="523" spans="1:4" s="10" customFormat="1" ht="12.75">
      <c r="A523" s="22"/>
      <c r="B523" s="22"/>
      <c r="C523" s="23"/>
      <c r="D523" s="316"/>
    </row>
    <row r="524" spans="1:4" s="10" customFormat="1" ht="12.75">
      <c r="A524" s="22"/>
      <c r="B524" s="22"/>
      <c r="C524" s="23"/>
      <c r="D524" s="316"/>
    </row>
    <row r="525" spans="1:4" s="10" customFormat="1" ht="12.75">
      <c r="A525" s="22"/>
      <c r="B525" s="22"/>
      <c r="C525" s="23"/>
      <c r="D525" s="316"/>
    </row>
    <row r="526" spans="1:4" s="10" customFormat="1" ht="12.75">
      <c r="A526" s="22"/>
      <c r="B526" s="22"/>
      <c r="C526" s="23"/>
      <c r="D526" s="316"/>
    </row>
    <row r="527" spans="1:4" s="10" customFormat="1" ht="12.75">
      <c r="A527" s="22"/>
      <c r="B527" s="22"/>
      <c r="C527" s="23"/>
      <c r="D527" s="316"/>
    </row>
    <row r="528" spans="1:4" s="10" customFormat="1" ht="12.75">
      <c r="A528" s="22"/>
      <c r="B528" s="22"/>
      <c r="C528" s="23"/>
      <c r="D528" s="316"/>
    </row>
    <row r="529" spans="1:4" s="10" customFormat="1" ht="12.75">
      <c r="A529" s="22"/>
      <c r="B529" s="22"/>
      <c r="C529" s="23"/>
      <c r="D529" s="316"/>
    </row>
    <row r="530" spans="1:4" s="10" customFormat="1" ht="12.75">
      <c r="A530" s="22"/>
      <c r="B530" s="22"/>
      <c r="C530" s="23"/>
      <c r="D530" s="316"/>
    </row>
    <row r="531" spans="1:4" s="10" customFormat="1" ht="12.75">
      <c r="A531" s="22"/>
      <c r="B531" s="22"/>
      <c r="C531" s="23"/>
      <c r="D531" s="316"/>
    </row>
    <row r="532" spans="1:4" s="10" customFormat="1" ht="12.75">
      <c r="A532" s="22"/>
      <c r="B532" s="22"/>
      <c r="C532" s="23"/>
      <c r="D532" s="316"/>
    </row>
    <row r="533" spans="1:4" s="10" customFormat="1" ht="12.75">
      <c r="A533" s="22"/>
      <c r="B533" s="22"/>
      <c r="C533" s="23"/>
      <c r="D533" s="316"/>
    </row>
    <row r="534" spans="1:4" s="10" customFormat="1" ht="12.75">
      <c r="A534" s="22"/>
      <c r="B534" s="22"/>
      <c r="C534" s="23"/>
      <c r="D534" s="316"/>
    </row>
    <row r="535" spans="1:4" s="10" customFormat="1" ht="12.75">
      <c r="A535" s="22"/>
      <c r="B535" s="22"/>
      <c r="C535" s="23"/>
      <c r="D535" s="316"/>
    </row>
    <row r="536" spans="1:4" s="10" customFormat="1" ht="12.75">
      <c r="A536" s="22"/>
      <c r="B536" s="22"/>
      <c r="C536" s="23"/>
      <c r="D536" s="316"/>
    </row>
    <row r="537" spans="1:4" s="10" customFormat="1" ht="18" customHeight="1">
      <c r="A537" s="22"/>
      <c r="B537" s="22"/>
      <c r="C537" s="23"/>
      <c r="D537" s="316"/>
    </row>
    <row r="538" spans="1:4" ht="12.75">
      <c r="A538" s="22"/>
      <c r="C538" s="23"/>
      <c r="D538" s="316"/>
    </row>
    <row r="539" spans="1:4" s="10" customFormat="1" ht="12.75">
      <c r="A539" s="22"/>
      <c r="B539" s="22"/>
      <c r="C539" s="23"/>
      <c r="D539" s="316"/>
    </row>
    <row r="540" spans="1:4" s="10" customFormat="1" ht="12.75">
      <c r="A540" s="22"/>
      <c r="B540" s="22"/>
      <c r="C540" s="23"/>
      <c r="D540" s="316"/>
    </row>
    <row r="541" spans="1:4" s="10" customFormat="1" ht="12.75">
      <c r="A541" s="22"/>
      <c r="B541" s="22"/>
      <c r="C541" s="23"/>
      <c r="D541" s="316"/>
    </row>
    <row r="542" spans="1:4" s="10" customFormat="1" ht="18" customHeight="1">
      <c r="A542" s="22"/>
      <c r="B542" s="22"/>
      <c r="C542" s="23"/>
      <c r="D542" s="316"/>
    </row>
    <row r="543" spans="1:4" ht="12.75">
      <c r="A543" s="22"/>
      <c r="C543" s="23"/>
      <c r="D543" s="316"/>
    </row>
    <row r="544" spans="1:4" ht="14.25" customHeight="1">
      <c r="A544" s="22"/>
      <c r="C544" s="23"/>
      <c r="D544" s="316"/>
    </row>
    <row r="545" spans="1:4" ht="14.25" customHeight="1">
      <c r="A545" s="22"/>
      <c r="C545" s="23"/>
      <c r="D545" s="316"/>
    </row>
    <row r="546" spans="1:4" ht="14.25" customHeight="1">
      <c r="A546" s="22"/>
      <c r="C546" s="23"/>
      <c r="D546" s="316"/>
    </row>
    <row r="547" spans="1:4" ht="12.75">
      <c r="A547" s="22"/>
      <c r="C547" s="23"/>
      <c r="D547" s="316"/>
    </row>
    <row r="548" spans="1:4" ht="14.25" customHeight="1">
      <c r="A548" s="22"/>
      <c r="C548" s="23"/>
      <c r="D548" s="316"/>
    </row>
    <row r="549" spans="1:4" ht="12.75">
      <c r="A549" s="22"/>
      <c r="C549" s="23"/>
      <c r="D549" s="316"/>
    </row>
    <row r="550" spans="1:4" ht="14.25" customHeight="1">
      <c r="A550" s="22"/>
      <c r="C550" s="23"/>
      <c r="D550" s="316"/>
    </row>
    <row r="551" spans="1:4" ht="12.75">
      <c r="A551" s="22"/>
      <c r="C551" s="23"/>
      <c r="D551" s="316"/>
    </row>
    <row r="552" spans="1:4" s="10" customFormat="1" ht="30" customHeight="1">
      <c r="A552" s="22"/>
      <c r="B552" s="22"/>
      <c r="C552" s="23"/>
      <c r="D552" s="316"/>
    </row>
    <row r="553" spans="1:4" s="10" customFormat="1" ht="12.75">
      <c r="A553" s="22"/>
      <c r="B553" s="22"/>
      <c r="C553" s="23"/>
      <c r="D553" s="316"/>
    </row>
    <row r="554" spans="1:4" s="10" customFormat="1" ht="12.75">
      <c r="A554" s="22"/>
      <c r="B554" s="22"/>
      <c r="C554" s="23"/>
      <c r="D554" s="316"/>
    </row>
    <row r="555" spans="1:4" s="10" customFormat="1" ht="12.75">
      <c r="A555" s="22"/>
      <c r="B555" s="22"/>
      <c r="C555" s="23"/>
      <c r="D555" s="316"/>
    </row>
    <row r="556" spans="1:4" s="10" customFormat="1" ht="12.75">
      <c r="A556" s="22"/>
      <c r="B556" s="22"/>
      <c r="C556" s="23"/>
      <c r="D556" s="316"/>
    </row>
    <row r="557" spans="1:4" s="10" customFormat="1" ht="12.75">
      <c r="A557" s="22"/>
      <c r="B557" s="22"/>
      <c r="C557" s="23"/>
      <c r="D557" s="316"/>
    </row>
    <row r="558" spans="1:4" s="10" customFormat="1" ht="12.75">
      <c r="A558" s="22"/>
      <c r="B558" s="22"/>
      <c r="C558" s="23"/>
      <c r="D558" s="316"/>
    </row>
    <row r="559" spans="1:4" s="10" customFormat="1" ht="12.75">
      <c r="A559" s="22"/>
      <c r="B559" s="22"/>
      <c r="C559" s="23"/>
      <c r="D559" s="316"/>
    </row>
    <row r="560" spans="1:4" s="10" customFormat="1" ht="12.75">
      <c r="A560" s="22"/>
      <c r="B560" s="22"/>
      <c r="C560" s="23"/>
      <c r="D560" s="316"/>
    </row>
    <row r="561" spans="1:4" s="10" customFormat="1" ht="12.75">
      <c r="A561" s="22"/>
      <c r="B561" s="22"/>
      <c r="C561" s="23"/>
      <c r="D561" s="316"/>
    </row>
    <row r="562" spans="1:4" s="10" customFormat="1" ht="12.75">
      <c r="A562" s="22"/>
      <c r="B562" s="22"/>
      <c r="C562" s="23"/>
      <c r="D562" s="316"/>
    </row>
    <row r="563" spans="1:4" s="10" customFormat="1" ht="12.75">
      <c r="A563" s="22"/>
      <c r="B563" s="22"/>
      <c r="C563" s="23"/>
      <c r="D563" s="316"/>
    </row>
    <row r="564" spans="1:4" s="10" customFormat="1" ht="12.75">
      <c r="A564" s="22"/>
      <c r="B564" s="22"/>
      <c r="C564" s="23"/>
      <c r="D564" s="316"/>
    </row>
    <row r="565" spans="1:4" s="10" customFormat="1" ht="12.75">
      <c r="A565" s="22"/>
      <c r="B565" s="22"/>
      <c r="C565" s="23"/>
      <c r="D565" s="316"/>
    </row>
    <row r="566" spans="1:4" s="10" customFormat="1" ht="12.75">
      <c r="A566" s="22"/>
      <c r="B566" s="22"/>
      <c r="C566" s="23"/>
      <c r="D566" s="316"/>
    </row>
    <row r="567" spans="1:4" ht="12.75">
      <c r="A567" s="22"/>
      <c r="C567" s="23"/>
      <c r="D567" s="316"/>
    </row>
    <row r="568" spans="1:4" ht="12.75">
      <c r="A568" s="22"/>
      <c r="C568" s="23"/>
      <c r="D568" s="316"/>
    </row>
    <row r="569" spans="1:4" ht="18" customHeight="1">
      <c r="A569" s="22"/>
      <c r="C569" s="23"/>
      <c r="D569" s="316"/>
    </row>
    <row r="570" spans="1:4" ht="20.25" customHeight="1">
      <c r="A570" s="22"/>
      <c r="C570" s="23"/>
      <c r="D570" s="316"/>
    </row>
    <row r="571" spans="1:4" ht="12.75">
      <c r="A571" s="22"/>
      <c r="C571" s="23"/>
      <c r="D571" s="316"/>
    </row>
    <row r="572" spans="1:4" ht="12.75">
      <c r="A572" s="22"/>
      <c r="C572" s="23"/>
      <c r="D572" s="316"/>
    </row>
    <row r="573" spans="1:4" ht="12.75">
      <c r="A573" s="22"/>
      <c r="C573" s="23"/>
      <c r="D573" s="316"/>
    </row>
    <row r="574" spans="1:4" ht="12.75">
      <c r="A574" s="22"/>
      <c r="C574" s="23"/>
      <c r="D574" s="316"/>
    </row>
    <row r="575" spans="1:4" ht="12.75">
      <c r="A575" s="22"/>
      <c r="C575" s="23"/>
      <c r="D575" s="316"/>
    </row>
    <row r="576" spans="1:4" ht="12.75">
      <c r="A576" s="22"/>
      <c r="C576" s="23"/>
      <c r="D576" s="316"/>
    </row>
    <row r="577" spans="1:4" ht="12.75">
      <c r="A577" s="22"/>
      <c r="C577" s="23"/>
      <c r="D577" s="316"/>
    </row>
    <row r="578" spans="1:4" ht="12.75">
      <c r="A578" s="22"/>
      <c r="C578" s="23"/>
      <c r="D578" s="316"/>
    </row>
    <row r="579" spans="1:4" ht="12.75">
      <c r="A579" s="22"/>
      <c r="C579" s="23"/>
      <c r="D579" s="316"/>
    </row>
    <row r="580" spans="1:4" ht="12.75">
      <c r="A580" s="22"/>
      <c r="C580" s="23"/>
      <c r="D580" s="316"/>
    </row>
    <row r="581" spans="1:4" ht="12.75">
      <c r="A581" s="22"/>
      <c r="C581" s="23"/>
      <c r="D581" s="316"/>
    </row>
    <row r="582" spans="1:4" ht="12.75">
      <c r="A582" s="22"/>
      <c r="C582" s="23"/>
      <c r="D582" s="316"/>
    </row>
    <row r="583" spans="1:4" ht="12.75">
      <c r="A583" s="22"/>
      <c r="C583" s="23"/>
      <c r="D583" s="316"/>
    </row>
    <row r="584" spans="1:4" ht="12.75">
      <c r="A584" s="22"/>
      <c r="C584" s="23"/>
      <c r="D584" s="316"/>
    </row>
    <row r="585" spans="1:4" ht="12.75">
      <c r="A585" s="22"/>
      <c r="C585" s="23"/>
      <c r="D585" s="316"/>
    </row>
    <row r="586" spans="1:4" ht="12.75">
      <c r="A586" s="22"/>
      <c r="C586" s="23"/>
      <c r="D586" s="316"/>
    </row>
    <row r="587" spans="1:4" ht="12.75">
      <c r="A587" s="22"/>
      <c r="C587" s="23"/>
      <c r="D587" s="316"/>
    </row>
    <row r="588" spans="1:4" ht="12.75">
      <c r="A588" s="22"/>
      <c r="C588" s="23"/>
      <c r="D588" s="316"/>
    </row>
    <row r="589" spans="1:4" ht="12.75">
      <c r="A589" s="22"/>
      <c r="C589" s="23"/>
      <c r="D589" s="316"/>
    </row>
    <row r="590" spans="1:4" ht="12.75">
      <c r="A590" s="22"/>
      <c r="C590" s="23"/>
      <c r="D590" s="316"/>
    </row>
    <row r="591" spans="1:4" ht="12.75">
      <c r="A591" s="22"/>
      <c r="C591" s="23"/>
      <c r="D591" s="316"/>
    </row>
    <row r="592" spans="1:4" ht="12.75">
      <c r="A592" s="22"/>
      <c r="C592" s="23"/>
      <c r="D592" s="316"/>
    </row>
    <row r="593" spans="1:4" ht="12.75">
      <c r="A593" s="22"/>
      <c r="C593" s="23"/>
      <c r="D593" s="316"/>
    </row>
    <row r="594" spans="1:4" ht="12.75">
      <c r="A594" s="22"/>
      <c r="C594" s="23"/>
      <c r="D594" s="316"/>
    </row>
    <row r="595" spans="1:4" ht="12.75">
      <c r="A595" s="22"/>
      <c r="C595" s="23"/>
      <c r="D595" s="316"/>
    </row>
    <row r="596" spans="1:4" ht="12.75">
      <c r="A596" s="22"/>
      <c r="C596" s="23"/>
      <c r="D596" s="316"/>
    </row>
    <row r="597" spans="1:4" ht="12.75">
      <c r="A597" s="22"/>
      <c r="C597" s="23"/>
      <c r="D597" s="316"/>
    </row>
    <row r="598" spans="1:4" ht="12.75">
      <c r="A598" s="22"/>
      <c r="C598" s="23"/>
      <c r="D598" s="316"/>
    </row>
    <row r="599" spans="1:4" ht="12.75">
      <c r="A599" s="22"/>
      <c r="C599" s="23"/>
      <c r="D599" s="316"/>
    </row>
    <row r="600" spans="1:4" ht="12.75">
      <c r="A600" s="22"/>
      <c r="C600" s="23"/>
      <c r="D600" s="316"/>
    </row>
    <row r="601" spans="1:4" ht="12.75">
      <c r="A601" s="22"/>
      <c r="C601" s="23"/>
      <c r="D601" s="316"/>
    </row>
    <row r="602" spans="1:4" ht="12.75">
      <c r="A602" s="22"/>
      <c r="C602" s="23"/>
      <c r="D602" s="316"/>
    </row>
    <row r="603" spans="1:4" ht="12.75">
      <c r="A603" s="22"/>
      <c r="C603" s="23"/>
      <c r="D603" s="316"/>
    </row>
    <row r="604" spans="1:4" ht="12.75">
      <c r="A604" s="22"/>
      <c r="C604" s="23"/>
      <c r="D604" s="316"/>
    </row>
    <row r="605" spans="1:4" ht="12.75">
      <c r="A605" s="22"/>
      <c r="C605" s="23"/>
      <c r="D605" s="316"/>
    </row>
    <row r="606" spans="1:4" ht="12.75">
      <c r="A606" s="22"/>
      <c r="C606" s="23"/>
      <c r="D606" s="316"/>
    </row>
    <row r="607" spans="1:4" ht="12.75">
      <c r="A607" s="22"/>
      <c r="C607" s="23"/>
      <c r="D607" s="316"/>
    </row>
    <row r="608" spans="1:4" ht="12.75">
      <c r="A608" s="22"/>
      <c r="C608" s="23"/>
      <c r="D608" s="316"/>
    </row>
    <row r="609" spans="1:4" ht="12.75">
      <c r="A609" s="22"/>
      <c r="C609" s="23"/>
      <c r="D609" s="316"/>
    </row>
    <row r="610" spans="1:4" ht="12.75">
      <c r="A610" s="22"/>
      <c r="C610" s="23"/>
      <c r="D610" s="316"/>
    </row>
    <row r="611" spans="1:4" ht="12.75">
      <c r="A611" s="22"/>
      <c r="C611" s="23"/>
      <c r="D611" s="316"/>
    </row>
    <row r="612" spans="1:4" ht="12.75">
      <c r="A612" s="22"/>
      <c r="C612" s="23"/>
      <c r="D612" s="316"/>
    </row>
    <row r="613" spans="1:4" ht="12.75">
      <c r="A613" s="22"/>
      <c r="C613" s="23"/>
      <c r="D613" s="316"/>
    </row>
    <row r="614" spans="1:4" ht="12.75">
      <c r="A614" s="22"/>
      <c r="C614" s="23"/>
      <c r="D614" s="316"/>
    </row>
    <row r="615" spans="1:4" ht="12.75">
      <c r="A615" s="22"/>
      <c r="C615" s="23"/>
      <c r="D615" s="316"/>
    </row>
    <row r="616" spans="1:4" ht="12.75">
      <c r="A616" s="22"/>
      <c r="C616" s="23"/>
      <c r="D616" s="316"/>
    </row>
    <row r="617" spans="1:4" ht="12.75">
      <c r="A617" s="22"/>
      <c r="C617" s="23"/>
      <c r="D617" s="316"/>
    </row>
    <row r="618" spans="1:4" ht="12.75">
      <c r="A618" s="22"/>
      <c r="C618" s="23"/>
      <c r="D618" s="316"/>
    </row>
    <row r="619" spans="1:4" ht="12.75">
      <c r="A619" s="22"/>
      <c r="C619" s="23"/>
      <c r="D619" s="316"/>
    </row>
    <row r="620" spans="1:4" ht="12.75">
      <c r="A620" s="22"/>
      <c r="C620" s="23"/>
      <c r="D620" s="316"/>
    </row>
    <row r="621" spans="1:4" ht="12.75">
      <c r="A621" s="22"/>
      <c r="C621" s="23"/>
      <c r="D621" s="316"/>
    </row>
    <row r="622" spans="1:4" ht="12.75">
      <c r="A622" s="22"/>
      <c r="C622" s="23"/>
      <c r="D622" s="316"/>
    </row>
    <row r="623" spans="1:4" ht="12.75">
      <c r="A623" s="22"/>
      <c r="C623" s="23"/>
      <c r="D623" s="316"/>
    </row>
    <row r="624" spans="1:4" ht="12.75">
      <c r="A624" s="22"/>
      <c r="C624" s="23"/>
      <c r="D624" s="316"/>
    </row>
    <row r="625" spans="1:4" ht="12.75">
      <c r="A625" s="22"/>
      <c r="C625" s="23"/>
      <c r="D625" s="316"/>
    </row>
    <row r="626" spans="1:4" ht="12.75">
      <c r="A626" s="22"/>
      <c r="C626" s="23"/>
      <c r="D626" s="316"/>
    </row>
    <row r="627" spans="1:4" ht="12.75">
      <c r="A627" s="22"/>
      <c r="C627" s="23"/>
      <c r="D627" s="316"/>
    </row>
    <row r="628" spans="1:4" ht="12.75">
      <c r="A628" s="22"/>
      <c r="C628" s="23"/>
      <c r="D628" s="316"/>
    </row>
    <row r="629" spans="1:4" ht="12.75">
      <c r="A629" s="22"/>
      <c r="C629" s="23"/>
      <c r="D629" s="316"/>
    </row>
    <row r="630" spans="1:4" ht="12.75">
      <c r="A630" s="22"/>
      <c r="C630" s="23"/>
      <c r="D630" s="316"/>
    </row>
    <row r="631" spans="1:4" ht="12.75">
      <c r="A631" s="22"/>
      <c r="C631" s="23"/>
      <c r="D631" s="316"/>
    </row>
    <row r="632" spans="1:4" ht="12.75">
      <c r="A632" s="22"/>
      <c r="C632" s="23"/>
      <c r="D632" s="316"/>
    </row>
    <row r="633" spans="1:4" ht="12.75">
      <c r="A633" s="22"/>
      <c r="C633" s="23"/>
      <c r="D633" s="316"/>
    </row>
    <row r="634" spans="1:4" ht="12.75">
      <c r="A634" s="22"/>
      <c r="C634" s="23"/>
      <c r="D634" s="316"/>
    </row>
    <row r="635" spans="1:4" ht="12.75">
      <c r="A635" s="22"/>
      <c r="C635" s="23"/>
      <c r="D635" s="316"/>
    </row>
    <row r="636" spans="1:4" ht="12.75">
      <c r="A636" s="22"/>
      <c r="C636" s="23"/>
      <c r="D636" s="316"/>
    </row>
    <row r="637" spans="1:4" ht="12.75">
      <c r="A637" s="22"/>
      <c r="C637" s="23"/>
      <c r="D637" s="316"/>
    </row>
    <row r="638" spans="1:4" ht="12.75">
      <c r="A638" s="22"/>
      <c r="C638" s="23"/>
      <c r="D638" s="316"/>
    </row>
    <row r="639" spans="1:4" ht="12.75">
      <c r="A639" s="22"/>
      <c r="C639" s="23"/>
      <c r="D639" s="316"/>
    </row>
    <row r="640" spans="1:4" ht="12.75">
      <c r="A640" s="22"/>
      <c r="C640" s="23"/>
      <c r="D640" s="316"/>
    </row>
    <row r="641" spans="1:4" ht="12.75">
      <c r="A641" s="22"/>
      <c r="C641" s="23"/>
      <c r="D641" s="316"/>
    </row>
    <row r="642" spans="1:4" ht="12.75">
      <c r="A642" s="22"/>
      <c r="C642" s="23"/>
      <c r="D642" s="316"/>
    </row>
    <row r="643" spans="1:4" ht="12.75">
      <c r="A643" s="22"/>
      <c r="C643" s="23"/>
      <c r="D643" s="316"/>
    </row>
    <row r="644" spans="1:4" ht="12.75">
      <c r="A644" s="22"/>
      <c r="C644" s="23"/>
      <c r="D644" s="316"/>
    </row>
    <row r="645" spans="1:4" ht="12.75">
      <c r="A645" s="22"/>
      <c r="C645" s="23"/>
      <c r="D645" s="316"/>
    </row>
    <row r="646" spans="1:4" ht="12.75">
      <c r="A646" s="22"/>
      <c r="C646" s="23"/>
      <c r="D646" s="316"/>
    </row>
    <row r="647" spans="1:4" ht="12.75">
      <c r="A647" s="22"/>
      <c r="C647" s="23"/>
      <c r="D647" s="316"/>
    </row>
    <row r="648" spans="1:4" ht="12.75">
      <c r="A648" s="22"/>
      <c r="C648" s="23"/>
      <c r="D648" s="316"/>
    </row>
    <row r="649" spans="1:4" ht="12.75">
      <c r="A649" s="22"/>
      <c r="C649" s="23"/>
      <c r="D649" s="316"/>
    </row>
    <row r="650" spans="1:4" ht="12.75">
      <c r="A650" s="22"/>
      <c r="C650" s="23"/>
      <c r="D650" s="316"/>
    </row>
    <row r="651" spans="1:4" ht="12.75">
      <c r="A651" s="22"/>
      <c r="C651" s="23"/>
      <c r="D651" s="316"/>
    </row>
    <row r="652" spans="1:4" ht="12.75">
      <c r="A652" s="22"/>
      <c r="C652" s="23"/>
      <c r="D652" s="316"/>
    </row>
    <row r="653" spans="1:4" ht="12.75">
      <c r="A653" s="22"/>
      <c r="C653" s="23"/>
      <c r="D653" s="316"/>
    </row>
    <row r="654" spans="1:4" ht="12.75">
      <c r="A654" s="22"/>
      <c r="C654" s="23"/>
      <c r="D654" s="316"/>
    </row>
    <row r="655" spans="1:4" ht="12.75">
      <c r="A655" s="22"/>
      <c r="C655" s="23"/>
      <c r="D655" s="316"/>
    </row>
    <row r="656" spans="1:4" ht="12.75">
      <c r="A656" s="22"/>
      <c r="C656" s="23"/>
      <c r="D656" s="316"/>
    </row>
    <row r="657" spans="1:4" ht="12.75">
      <c r="A657" s="22"/>
      <c r="C657" s="23"/>
      <c r="D657" s="316"/>
    </row>
    <row r="658" spans="1:4" ht="12.75">
      <c r="A658" s="22"/>
      <c r="C658" s="23"/>
      <c r="D658" s="316"/>
    </row>
    <row r="659" spans="1:4" ht="12.75">
      <c r="A659" s="22"/>
      <c r="C659" s="23"/>
      <c r="D659" s="316"/>
    </row>
    <row r="660" spans="1:4" ht="12.75">
      <c r="A660" s="22"/>
      <c r="C660" s="23"/>
      <c r="D660" s="316"/>
    </row>
    <row r="661" spans="1:4" ht="12.75">
      <c r="A661" s="22"/>
      <c r="C661" s="23"/>
      <c r="D661" s="316"/>
    </row>
    <row r="662" spans="1:4" ht="12.75">
      <c r="A662" s="22"/>
      <c r="C662" s="23"/>
      <c r="D662" s="316"/>
    </row>
    <row r="663" spans="1:4" ht="12.75">
      <c r="A663" s="22"/>
      <c r="C663" s="23"/>
      <c r="D663" s="316"/>
    </row>
    <row r="664" spans="1:4" ht="12.75">
      <c r="A664" s="22"/>
      <c r="C664" s="23"/>
      <c r="D664" s="316"/>
    </row>
    <row r="665" spans="1:4" ht="12.75">
      <c r="A665" s="22"/>
      <c r="C665" s="23"/>
      <c r="D665" s="316"/>
    </row>
    <row r="666" spans="1:4" ht="12.75">
      <c r="A666" s="22"/>
      <c r="C666" s="23"/>
      <c r="D666" s="316"/>
    </row>
    <row r="667" spans="1:4" ht="12.75">
      <c r="A667" s="22"/>
      <c r="C667" s="23"/>
      <c r="D667" s="316"/>
    </row>
    <row r="668" spans="1:4" ht="12.75">
      <c r="A668" s="22"/>
      <c r="C668" s="23"/>
      <c r="D668" s="316"/>
    </row>
    <row r="669" spans="1:4" ht="12.75">
      <c r="A669" s="22"/>
      <c r="C669" s="23"/>
      <c r="D669" s="316"/>
    </row>
    <row r="670" spans="1:4" ht="12.75">
      <c r="A670" s="22"/>
      <c r="C670" s="23"/>
      <c r="D670" s="316"/>
    </row>
    <row r="671" spans="1:4" ht="12.75">
      <c r="A671" s="22"/>
      <c r="C671" s="23"/>
      <c r="D671" s="316"/>
    </row>
    <row r="672" spans="1:4" ht="12.75">
      <c r="A672" s="22"/>
      <c r="C672" s="23"/>
      <c r="D672" s="316"/>
    </row>
    <row r="673" spans="1:4" ht="12.75">
      <c r="A673" s="22"/>
      <c r="C673" s="23"/>
      <c r="D673" s="316"/>
    </row>
    <row r="674" spans="1:4" ht="12.75">
      <c r="A674" s="22"/>
      <c r="C674" s="23"/>
      <c r="D674" s="316"/>
    </row>
    <row r="675" spans="1:4" ht="12.75">
      <c r="A675" s="22"/>
      <c r="C675" s="23"/>
      <c r="D675" s="316"/>
    </row>
    <row r="676" spans="1:4" ht="12.75">
      <c r="A676" s="22"/>
      <c r="C676" s="23"/>
      <c r="D676" s="316"/>
    </row>
    <row r="677" spans="1:4" ht="12.75">
      <c r="A677" s="22"/>
      <c r="C677" s="23"/>
      <c r="D677" s="316"/>
    </row>
    <row r="678" spans="1:4" ht="12.75">
      <c r="A678" s="22"/>
      <c r="C678" s="23"/>
      <c r="D678" s="316"/>
    </row>
    <row r="679" spans="1:4" ht="12.75">
      <c r="A679" s="22"/>
      <c r="C679" s="23"/>
      <c r="D679" s="316"/>
    </row>
    <row r="680" spans="1:4" ht="12.75">
      <c r="A680" s="22"/>
      <c r="C680" s="23"/>
      <c r="D680" s="316"/>
    </row>
    <row r="681" spans="1:4" ht="12.75">
      <c r="A681" s="22"/>
      <c r="C681" s="23"/>
      <c r="D681" s="316"/>
    </row>
    <row r="682" spans="1:4" ht="12.75">
      <c r="A682" s="22"/>
      <c r="C682" s="23"/>
      <c r="D682" s="316"/>
    </row>
    <row r="683" spans="1:4" ht="12.75">
      <c r="A683" s="22"/>
      <c r="C683" s="23"/>
      <c r="D683" s="316"/>
    </row>
    <row r="684" spans="1:4" ht="12.75">
      <c r="A684" s="22"/>
      <c r="C684" s="23"/>
      <c r="D684" s="316"/>
    </row>
    <row r="685" spans="1:4" ht="12.75">
      <c r="A685" s="22"/>
      <c r="C685" s="23"/>
      <c r="D685" s="316"/>
    </row>
    <row r="686" spans="1:4" ht="12.75">
      <c r="A686" s="22"/>
      <c r="C686" s="23"/>
      <c r="D686" s="316"/>
    </row>
    <row r="687" spans="1:4" ht="12.75">
      <c r="A687" s="22"/>
      <c r="C687" s="23"/>
      <c r="D687" s="316"/>
    </row>
    <row r="688" spans="1:4" ht="12.75">
      <c r="A688" s="22"/>
      <c r="C688" s="23"/>
      <c r="D688" s="316"/>
    </row>
    <row r="689" spans="1:4" ht="12.75">
      <c r="A689" s="22"/>
      <c r="C689" s="23"/>
      <c r="D689" s="316"/>
    </row>
    <row r="690" spans="1:4" ht="12.75">
      <c r="A690" s="22"/>
      <c r="C690" s="23"/>
      <c r="D690" s="316"/>
    </row>
    <row r="691" spans="1:4" ht="12.75">
      <c r="A691" s="22"/>
      <c r="C691" s="23"/>
      <c r="D691" s="316"/>
    </row>
    <row r="692" spans="1:4" ht="12.75">
      <c r="A692" s="22"/>
      <c r="C692" s="23"/>
      <c r="D692" s="316"/>
    </row>
    <row r="693" spans="1:4" ht="12.75">
      <c r="A693" s="22"/>
      <c r="C693" s="23"/>
      <c r="D693" s="316"/>
    </row>
    <row r="694" spans="1:4" ht="12.75">
      <c r="A694" s="22"/>
      <c r="C694" s="23"/>
      <c r="D694" s="316"/>
    </row>
    <row r="695" spans="1:4" ht="12.75">
      <c r="A695" s="22"/>
      <c r="C695" s="23"/>
      <c r="D695" s="316"/>
    </row>
    <row r="696" spans="1:4" ht="12.75">
      <c r="A696" s="22"/>
      <c r="C696" s="23"/>
      <c r="D696" s="316"/>
    </row>
    <row r="697" spans="1:4" ht="12.75">
      <c r="A697" s="22"/>
      <c r="C697" s="23"/>
      <c r="D697" s="316"/>
    </row>
    <row r="698" spans="1:4" ht="12.75">
      <c r="A698" s="22"/>
      <c r="C698" s="23"/>
      <c r="D698" s="316"/>
    </row>
    <row r="699" spans="1:4" ht="12.75">
      <c r="A699" s="22"/>
      <c r="C699" s="23"/>
      <c r="D699" s="316"/>
    </row>
    <row r="700" spans="1:4" ht="12.75">
      <c r="A700" s="22"/>
      <c r="C700" s="23"/>
      <c r="D700" s="316"/>
    </row>
    <row r="701" spans="1:4" ht="12.75">
      <c r="A701" s="22"/>
      <c r="C701" s="23"/>
      <c r="D701" s="316"/>
    </row>
    <row r="702" spans="1:4" ht="12.75">
      <c r="A702" s="22"/>
      <c r="C702" s="23"/>
      <c r="D702" s="316"/>
    </row>
    <row r="703" spans="1:4" ht="12.75">
      <c r="A703" s="22"/>
      <c r="C703" s="23"/>
      <c r="D703" s="316"/>
    </row>
    <row r="704" spans="1:4" ht="12.75">
      <c r="A704" s="22"/>
      <c r="C704" s="23"/>
      <c r="D704" s="316"/>
    </row>
    <row r="705" spans="1:4" ht="12.75">
      <c r="A705" s="22"/>
      <c r="C705" s="23"/>
      <c r="D705" s="316"/>
    </row>
    <row r="706" spans="1:4" ht="12.75">
      <c r="A706" s="22"/>
      <c r="C706" s="23"/>
      <c r="D706" s="316"/>
    </row>
    <row r="707" spans="1:4" ht="12.75">
      <c r="A707" s="22"/>
      <c r="C707" s="23"/>
      <c r="D707" s="316"/>
    </row>
    <row r="708" spans="1:4" ht="12.75">
      <c r="A708" s="22"/>
      <c r="C708" s="23"/>
      <c r="D708" s="316"/>
    </row>
    <row r="709" spans="1:4" ht="12.75">
      <c r="A709" s="22"/>
      <c r="C709" s="23"/>
      <c r="D709" s="316"/>
    </row>
    <row r="710" spans="1:4" ht="12.75">
      <c r="A710" s="22"/>
      <c r="C710" s="23"/>
      <c r="D710" s="316"/>
    </row>
    <row r="711" spans="1:4" ht="12.75">
      <c r="A711" s="22"/>
      <c r="C711" s="23"/>
      <c r="D711" s="316"/>
    </row>
    <row r="712" spans="1:4" ht="12.75">
      <c r="A712" s="22"/>
      <c r="C712" s="23"/>
      <c r="D712" s="316"/>
    </row>
    <row r="713" spans="1:4" ht="12.75">
      <c r="A713" s="22"/>
      <c r="C713" s="23"/>
      <c r="D713" s="316"/>
    </row>
    <row r="714" spans="1:4" ht="12.75">
      <c r="A714" s="22"/>
      <c r="C714" s="23"/>
      <c r="D714" s="316"/>
    </row>
    <row r="715" spans="1:4" ht="12.75">
      <c r="A715" s="22"/>
      <c r="C715" s="23"/>
      <c r="D715" s="316"/>
    </row>
    <row r="716" spans="1:4" ht="12.75">
      <c r="A716" s="22"/>
      <c r="C716" s="23"/>
      <c r="D716" s="316"/>
    </row>
    <row r="717" spans="1:4" ht="12.75">
      <c r="A717" s="22"/>
      <c r="C717" s="23"/>
      <c r="D717" s="316"/>
    </row>
    <row r="718" spans="1:4" ht="12.75">
      <c r="A718" s="22"/>
      <c r="C718" s="23"/>
      <c r="D718" s="316"/>
    </row>
    <row r="719" spans="1:4" ht="12.75">
      <c r="A719" s="22"/>
      <c r="C719" s="23"/>
      <c r="D719" s="316"/>
    </row>
    <row r="720" spans="1:4" ht="12.75">
      <c r="A720" s="22"/>
      <c r="C720" s="23"/>
      <c r="D720" s="316"/>
    </row>
    <row r="721" spans="1:4" ht="12.75">
      <c r="A721" s="22"/>
      <c r="C721" s="23"/>
      <c r="D721" s="316"/>
    </row>
    <row r="722" spans="1:4" ht="12.75">
      <c r="A722" s="22"/>
      <c r="C722" s="23"/>
      <c r="D722" s="316"/>
    </row>
    <row r="723" spans="1:4" ht="12.75">
      <c r="A723" s="22"/>
      <c r="C723" s="23"/>
      <c r="D723" s="316"/>
    </row>
    <row r="724" spans="1:4" ht="12.75">
      <c r="A724" s="22"/>
      <c r="C724" s="23"/>
      <c r="D724" s="316"/>
    </row>
    <row r="725" spans="1:4" ht="12.75">
      <c r="A725" s="22"/>
      <c r="C725" s="23"/>
      <c r="D725" s="316"/>
    </row>
    <row r="726" spans="1:4" ht="12.75">
      <c r="A726" s="22"/>
      <c r="C726" s="23"/>
      <c r="D726" s="316"/>
    </row>
    <row r="727" spans="1:4" ht="12.75">
      <c r="A727" s="22"/>
      <c r="C727" s="23"/>
      <c r="D727" s="316"/>
    </row>
    <row r="728" spans="1:4" ht="12.75">
      <c r="A728" s="22"/>
      <c r="C728" s="23"/>
      <c r="D728" s="316"/>
    </row>
    <row r="729" spans="1:4" ht="12.75">
      <c r="A729" s="22"/>
      <c r="C729" s="23"/>
      <c r="D729" s="316"/>
    </row>
    <row r="730" spans="1:4" ht="12.75">
      <c r="A730" s="22"/>
      <c r="C730" s="23"/>
      <c r="D730" s="316"/>
    </row>
    <row r="731" spans="1:4" ht="12.75">
      <c r="A731" s="22"/>
      <c r="C731" s="23"/>
      <c r="D731" s="316"/>
    </row>
    <row r="732" spans="1:4" ht="12.75">
      <c r="A732" s="22"/>
      <c r="C732" s="23"/>
      <c r="D732" s="316"/>
    </row>
    <row r="733" spans="1:4" ht="12.75">
      <c r="A733" s="22"/>
      <c r="C733" s="23"/>
      <c r="D733" s="316"/>
    </row>
    <row r="734" spans="1:4" ht="12.75">
      <c r="A734" s="22"/>
      <c r="C734" s="23"/>
      <c r="D734" s="316"/>
    </row>
    <row r="735" spans="1:4" ht="12.75">
      <c r="A735" s="22"/>
      <c r="C735" s="23"/>
      <c r="D735" s="316"/>
    </row>
    <row r="736" spans="1:4" ht="12.75">
      <c r="A736" s="22"/>
      <c r="C736" s="23"/>
      <c r="D736" s="316"/>
    </row>
    <row r="737" spans="1:4" ht="12.75">
      <c r="A737" s="22"/>
      <c r="C737" s="23"/>
      <c r="D737" s="316"/>
    </row>
    <row r="738" spans="1:4" ht="12.75">
      <c r="A738" s="22"/>
      <c r="C738" s="23"/>
      <c r="D738" s="316"/>
    </row>
    <row r="739" spans="1:4" ht="12.75">
      <c r="A739" s="22"/>
      <c r="C739" s="23"/>
      <c r="D739" s="316"/>
    </row>
    <row r="740" spans="1:4" ht="12.75">
      <c r="A740" s="22"/>
      <c r="C740" s="23"/>
      <c r="D740" s="316"/>
    </row>
    <row r="741" spans="1:4" ht="12.75">
      <c r="A741" s="22"/>
      <c r="C741" s="23"/>
      <c r="D741" s="316"/>
    </row>
    <row r="742" spans="1:4" ht="12.75">
      <c r="A742" s="22"/>
      <c r="C742" s="23"/>
      <c r="D742" s="316"/>
    </row>
    <row r="743" spans="1:4" ht="12.75">
      <c r="A743" s="22"/>
      <c r="C743" s="23"/>
      <c r="D743" s="316"/>
    </row>
    <row r="744" spans="1:4" ht="12.75">
      <c r="A744" s="22"/>
      <c r="C744" s="23"/>
      <c r="D744" s="316"/>
    </row>
    <row r="745" spans="1:4" ht="12.75">
      <c r="A745" s="22"/>
      <c r="C745" s="23"/>
      <c r="D745" s="316"/>
    </row>
    <row r="746" spans="1:4" ht="12.75">
      <c r="A746" s="22"/>
      <c r="C746" s="23"/>
      <c r="D746" s="316"/>
    </row>
    <row r="747" spans="1:4" ht="12.75">
      <c r="A747" s="22"/>
      <c r="C747" s="23"/>
      <c r="D747" s="316"/>
    </row>
    <row r="748" spans="1:4" ht="12.75">
      <c r="A748" s="22"/>
      <c r="C748" s="23"/>
      <c r="D748" s="316"/>
    </row>
    <row r="749" spans="1:4" ht="12.75">
      <c r="A749" s="22"/>
      <c r="C749" s="23"/>
      <c r="D749" s="316"/>
    </row>
    <row r="750" spans="1:4" ht="12.75">
      <c r="A750" s="22"/>
      <c r="C750" s="23"/>
      <c r="D750" s="316"/>
    </row>
    <row r="751" spans="1:4" ht="12.75">
      <c r="A751" s="22"/>
      <c r="C751" s="23"/>
      <c r="D751" s="316"/>
    </row>
    <row r="752" spans="1:4" ht="12.75">
      <c r="A752" s="22"/>
      <c r="C752" s="23"/>
      <c r="D752" s="316"/>
    </row>
    <row r="753" spans="1:4" ht="12.75">
      <c r="A753" s="22"/>
      <c r="C753" s="23"/>
      <c r="D753" s="316"/>
    </row>
    <row r="754" spans="1:4" ht="12.75">
      <c r="A754" s="22"/>
      <c r="C754" s="23"/>
      <c r="D754" s="316"/>
    </row>
    <row r="755" spans="1:4" ht="12.75">
      <c r="A755" s="22"/>
      <c r="C755" s="23"/>
      <c r="D755" s="316"/>
    </row>
    <row r="756" spans="1:4" ht="12.75">
      <c r="A756" s="22"/>
      <c r="C756" s="23"/>
      <c r="D756" s="316"/>
    </row>
    <row r="757" spans="1:4" ht="12.75">
      <c r="A757" s="22"/>
      <c r="C757" s="23"/>
      <c r="D757" s="316"/>
    </row>
    <row r="758" spans="1:4" ht="12.75">
      <c r="A758" s="22"/>
      <c r="C758" s="23"/>
      <c r="D758" s="316"/>
    </row>
    <row r="759" spans="1:4" ht="12.75">
      <c r="A759" s="22"/>
      <c r="C759" s="23"/>
      <c r="D759" s="316"/>
    </row>
    <row r="760" spans="1:4" ht="12.75">
      <c r="A760" s="22"/>
      <c r="C760" s="23"/>
      <c r="D760" s="316"/>
    </row>
    <row r="761" spans="1:4" ht="12.75">
      <c r="A761" s="22"/>
      <c r="C761" s="23"/>
      <c r="D761" s="316"/>
    </row>
    <row r="762" spans="1:4" ht="12.75">
      <c r="A762" s="22"/>
      <c r="C762" s="23"/>
      <c r="D762" s="316"/>
    </row>
    <row r="763" spans="1:4" ht="12.75">
      <c r="A763" s="22"/>
      <c r="C763" s="23"/>
      <c r="D763" s="316"/>
    </row>
    <row r="764" spans="1:4" ht="12.75">
      <c r="A764" s="22"/>
      <c r="C764" s="23"/>
      <c r="D764" s="316"/>
    </row>
    <row r="765" spans="1:4" ht="12.75">
      <c r="A765" s="22"/>
      <c r="C765" s="23"/>
      <c r="D765" s="316"/>
    </row>
    <row r="766" spans="1:4" ht="12.75">
      <c r="A766" s="22"/>
      <c r="C766" s="23"/>
      <c r="D766" s="316"/>
    </row>
    <row r="767" spans="1:4" ht="12.75">
      <c r="A767" s="22"/>
      <c r="C767" s="23"/>
      <c r="D767" s="316"/>
    </row>
    <row r="768" spans="1:4" ht="12.75">
      <c r="A768" s="22"/>
      <c r="C768" s="23"/>
      <c r="D768" s="316"/>
    </row>
    <row r="769" spans="1:4" ht="12.75">
      <c r="A769" s="22"/>
      <c r="C769" s="23"/>
      <c r="D769" s="316"/>
    </row>
    <row r="770" spans="1:4" ht="12.75">
      <c r="A770" s="22"/>
      <c r="C770" s="23"/>
      <c r="D770" s="316"/>
    </row>
    <row r="771" spans="1:4" ht="12.75">
      <c r="A771" s="22"/>
      <c r="C771" s="23"/>
      <c r="D771" s="316"/>
    </row>
    <row r="772" spans="1:4" ht="12.75">
      <c r="A772" s="22"/>
      <c r="C772" s="23"/>
      <c r="D772" s="316"/>
    </row>
    <row r="773" spans="1:4" ht="12.75">
      <c r="A773" s="22"/>
      <c r="C773" s="23"/>
      <c r="D773" s="316"/>
    </row>
    <row r="774" spans="1:4" ht="12.75">
      <c r="A774" s="22"/>
      <c r="C774" s="23"/>
      <c r="D774" s="316"/>
    </row>
    <row r="775" spans="1:4" ht="12.75">
      <c r="A775" s="22"/>
      <c r="C775" s="23"/>
      <c r="D775" s="316"/>
    </row>
    <row r="776" spans="1:4" ht="12.75">
      <c r="A776" s="22"/>
      <c r="C776" s="23"/>
      <c r="D776" s="316"/>
    </row>
    <row r="777" spans="1:4" ht="12.75">
      <c r="A777" s="22"/>
      <c r="C777" s="23"/>
      <c r="D777" s="316"/>
    </row>
    <row r="778" spans="1:4" ht="12.75">
      <c r="A778" s="22"/>
      <c r="C778" s="23"/>
      <c r="D778" s="316"/>
    </row>
    <row r="779" spans="1:4" ht="12.75">
      <c r="A779" s="22"/>
      <c r="C779" s="23"/>
      <c r="D779" s="316"/>
    </row>
    <row r="780" spans="1:4" ht="12.75">
      <c r="A780" s="22"/>
      <c r="C780" s="23"/>
      <c r="D780" s="316"/>
    </row>
    <row r="781" spans="1:4" ht="12.75">
      <c r="A781" s="22"/>
      <c r="C781" s="23"/>
      <c r="D781" s="316"/>
    </row>
    <row r="782" spans="1:4" ht="12.75">
      <c r="A782" s="22"/>
      <c r="C782" s="23"/>
      <c r="D782" s="316"/>
    </row>
    <row r="783" spans="1:4" ht="12.75">
      <c r="A783" s="22"/>
      <c r="C783" s="23"/>
      <c r="D783" s="316"/>
    </row>
    <row r="784" spans="1:4" ht="12.75">
      <c r="A784" s="22"/>
      <c r="C784" s="23"/>
      <c r="D784" s="316"/>
    </row>
    <row r="785" spans="1:4" ht="12.75">
      <c r="A785" s="22"/>
      <c r="C785" s="23"/>
      <c r="D785" s="316"/>
    </row>
    <row r="786" spans="1:4" ht="12.75">
      <c r="A786" s="22"/>
      <c r="C786" s="23"/>
      <c r="D786" s="316"/>
    </row>
    <row r="787" spans="1:4" ht="12.75">
      <c r="A787" s="22"/>
      <c r="C787" s="23"/>
      <c r="D787" s="316"/>
    </row>
    <row r="788" spans="1:4" ht="12.75">
      <c r="A788" s="22"/>
      <c r="C788" s="23"/>
      <c r="D788" s="316"/>
    </row>
    <row r="789" spans="1:4" ht="12.75">
      <c r="A789" s="22"/>
      <c r="C789" s="23"/>
      <c r="D789" s="316"/>
    </row>
    <row r="790" spans="1:4" ht="12.75">
      <c r="A790" s="22"/>
      <c r="C790" s="23"/>
      <c r="D790" s="316"/>
    </row>
    <row r="791" spans="1:4" ht="12.75">
      <c r="A791" s="22"/>
      <c r="C791" s="23"/>
      <c r="D791" s="316"/>
    </row>
    <row r="792" spans="1:4" ht="12.75">
      <c r="A792" s="22"/>
      <c r="C792" s="23"/>
      <c r="D792" s="316"/>
    </row>
    <row r="793" spans="1:4" ht="12.75">
      <c r="A793" s="22"/>
      <c r="C793" s="23"/>
      <c r="D793" s="316"/>
    </row>
    <row r="794" spans="1:4" ht="12.75">
      <c r="A794" s="22"/>
      <c r="C794" s="23"/>
      <c r="D794" s="316"/>
    </row>
    <row r="795" spans="1:4" ht="12.75">
      <c r="A795" s="22"/>
      <c r="C795" s="23"/>
      <c r="D795" s="316"/>
    </row>
    <row r="796" spans="1:4" ht="12.75">
      <c r="A796" s="22"/>
      <c r="C796" s="23"/>
      <c r="D796" s="316"/>
    </row>
    <row r="797" spans="1:4" ht="12.75">
      <c r="A797" s="22"/>
      <c r="C797" s="23"/>
      <c r="D797" s="316"/>
    </row>
    <row r="798" spans="1:4" ht="12.75">
      <c r="A798" s="22"/>
      <c r="C798" s="23"/>
      <c r="D798" s="316"/>
    </row>
    <row r="799" spans="1:4" ht="12.75">
      <c r="A799" s="22"/>
      <c r="C799" s="23"/>
      <c r="D799" s="316"/>
    </row>
    <row r="800" spans="1:4" ht="12.75">
      <c r="A800" s="22"/>
      <c r="C800" s="23"/>
      <c r="D800" s="316"/>
    </row>
    <row r="801" spans="1:4" ht="12.75">
      <c r="A801" s="22"/>
      <c r="C801" s="23"/>
      <c r="D801" s="316"/>
    </row>
    <row r="802" spans="1:4" ht="12.75">
      <c r="A802" s="22"/>
      <c r="C802" s="23"/>
      <c r="D802" s="316"/>
    </row>
    <row r="803" spans="1:4" ht="12.75">
      <c r="A803" s="22"/>
      <c r="C803" s="23"/>
      <c r="D803" s="316"/>
    </row>
    <row r="804" spans="1:4" ht="12.75">
      <c r="A804" s="22"/>
      <c r="C804" s="23"/>
      <c r="D804" s="316"/>
    </row>
    <row r="805" spans="1:4" ht="12.75">
      <c r="A805" s="22"/>
      <c r="C805" s="23"/>
      <c r="D805" s="316"/>
    </row>
    <row r="806" spans="1:4" ht="12.75">
      <c r="A806" s="22"/>
      <c r="C806" s="23"/>
      <c r="D806" s="316"/>
    </row>
    <row r="807" spans="1:4" ht="12.75">
      <c r="A807" s="22"/>
      <c r="C807" s="23"/>
      <c r="D807" s="316"/>
    </row>
    <row r="808" spans="1:4" ht="12.75">
      <c r="A808" s="22"/>
      <c r="C808" s="23"/>
      <c r="D808" s="316"/>
    </row>
    <row r="809" spans="1:4" ht="12.75">
      <c r="A809" s="22"/>
      <c r="C809" s="23"/>
      <c r="D809" s="316"/>
    </row>
    <row r="810" spans="1:4" ht="12.75">
      <c r="A810" s="22"/>
      <c r="C810" s="23"/>
      <c r="D810" s="316"/>
    </row>
    <row r="811" spans="1:4" ht="12.75">
      <c r="A811" s="22"/>
      <c r="C811" s="23"/>
      <c r="D811" s="316"/>
    </row>
    <row r="812" spans="1:4" ht="12.75">
      <c r="A812" s="22"/>
      <c r="C812" s="23"/>
      <c r="D812" s="316"/>
    </row>
    <row r="813" spans="1:4" ht="12.75">
      <c r="A813" s="22"/>
      <c r="C813" s="23"/>
      <c r="D813" s="316"/>
    </row>
    <row r="814" spans="1:4" ht="12.75">
      <c r="A814" s="22"/>
      <c r="C814" s="23"/>
      <c r="D814" s="316"/>
    </row>
    <row r="815" spans="1:4" ht="12.75">
      <c r="A815" s="22"/>
      <c r="C815" s="23"/>
      <c r="D815" s="316"/>
    </row>
    <row r="816" spans="1:4" ht="12.75">
      <c r="A816" s="22"/>
      <c r="C816" s="23"/>
      <c r="D816" s="316"/>
    </row>
    <row r="817" spans="1:4" ht="12.75">
      <c r="A817" s="22"/>
      <c r="C817" s="23"/>
      <c r="D817" s="316"/>
    </row>
    <row r="818" spans="1:4" ht="12.75">
      <c r="A818" s="22"/>
      <c r="C818" s="23"/>
      <c r="D818" s="316"/>
    </row>
    <row r="819" spans="1:4" ht="12.75">
      <c r="A819" s="22"/>
      <c r="C819" s="23"/>
      <c r="D819" s="316"/>
    </row>
    <row r="820" spans="1:4" ht="12.75">
      <c r="A820" s="22"/>
      <c r="C820" s="23"/>
      <c r="D820" s="316"/>
    </row>
    <row r="821" spans="1:4" ht="12.75">
      <c r="A821" s="22"/>
      <c r="C821" s="23"/>
      <c r="D821" s="316"/>
    </row>
    <row r="822" spans="1:4" ht="12.75">
      <c r="A822" s="22"/>
      <c r="C822" s="23"/>
      <c r="D822" s="316"/>
    </row>
    <row r="823" spans="1:4" ht="12.75">
      <c r="A823" s="22"/>
      <c r="C823" s="23"/>
      <c r="D823" s="316"/>
    </row>
    <row r="824" spans="1:4" ht="12.75">
      <c r="A824" s="22"/>
      <c r="C824" s="23"/>
      <c r="D824" s="316"/>
    </row>
    <row r="825" spans="1:4" ht="12.75">
      <c r="A825" s="22"/>
      <c r="C825" s="23"/>
      <c r="D825" s="316"/>
    </row>
    <row r="826" spans="1:4" ht="12.75">
      <c r="A826" s="22"/>
      <c r="C826" s="23"/>
      <c r="D826" s="316"/>
    </row>
    <row r="827" spans="1:4" ht="12.75">
      <c r="A827" s="22"/>
      <c r="C827" s="23"/>
      <c r="D827" s="316"/>
    </row>
    <row r="828" spans="1:4" ht="12.75">
      <c r="A828" s="22"/>
      <c r="C828" s="23"/>
      <c r="D828" s="316"/>
    </row>
    <row r="829" spans="1:4" ht="12.75">
      <c r="A829" s="22"/>
      <c r="C829" s="23"/>
      <c r="D829" s="316"/>
    </row>
    <row r="830" spans="1:4" ht="12.75">
      <c r="A830" s="22"/>
      <c r="C830" s="23"/>
      <c r="D830" s="316"/>
    </row>
    <row r="831" spans="1:4" ht="12.75">
      <c r="A831" s="22"/>
      <c r="C831" s="23"/>
      <c r="D831" s="316"/>
    </row>
    <row r="832" spans="1:4" ht="12.75">
      <c r="A832" s="22"/>
      <c r="C832" s="23"/>
      <c r="D832" s="316"/>
    </row>
    <row r="833" spans="1:4" ht="12.75">
      <c r="A833" s="22"/>
      <c r="C833" s="23"/>
      <c r="D833" s="316"/>
    </row>
    <row r="834" spans="1:4" ht="12.75">
      <c r="A834" s="22"/>
      <c r="C834" s="23"/>
      <c r="D834" s="316"/>
    </row>
    <row r="835" spans="1:4" ht="12.75">
      <c r="A835" s="22"/>
      <c r="C835" s="23"/>
      <c r="D835" s="316"/>
    </row>
    <row r="836" spans="1:4" ht="12.75">
      <c r="A836" s="22"/>
      <c r="C836" s="23"/>
      <c r="D836" s="316"/>
    </row>
    <row r="837" spans="1:4" ht="12.75">
      <c r="A837" s="22"/>
      <c r="C837" s="23"/>
      <c r="D837" s="316"/>
    </row>
    <row r="838" spans="1:4" ht="12.75">
      <c r="A838" s="22"/>
      <c r="C838" s="23"/>
      <c r="D838" s="316"/>
    </row>
    <row r="839" spans="1:4" ht="12.75">
      <c r="A839" s="22"/>
      <c r="C839" s="23"/>
      <c r="D839" s="316"/>
    </row>
    <row r="840" spans="1:4" ht="12.75">
      <c r="A840" s="22"/>
      <c r="C840" s="23"/>
      <c r="D840" s="316"/>
    </row>
    <row r="841" spans="1:4" ht="12.75">
      <c r="A841" s="22"/>
      <c r="C841" s="23"/>
      <c r="D841" s="316"/>
    </row>
    <row r="842" spans="1:4" ht="12.75">
      <c r="A842" s="22"/>
      <c r="C842" s="23"/>
      <c r="D842" s="316"/>
    </row>
    <row r="843" spans="1:4" ht="12.75">
      <c r="A843" s="22"/>
      <c r="C843" s="23"/>
      <c r="D843" s="316"/>
    </row>
    <row r="844" spans="1:4" ht="12.75">
      <c r="A844" s="22"/>
      <c r="C844" s="23"/>
      <c r="D844" s="316"/>
    </row>
    <row r="845" spans="1:4" ht="12.75">
      <c r="A845" s="22"/>
      <c r="C845" s="23"/>
      <c r="D845" s="316"/>
    </row>
    <row r="846" spans="1:4" ht="12.75">
      <c r="A846" s="22"/>
      <c r="C846" s="23"/>
      <c r="D846" s="316"/>
    </row>
    <row r="847" spans="1:4" ht="12.75">
      <c r="A847" s="22"/>
      <c r="C847" s="23"/>
      <c r="D847" s="316"/>
    </row>
    <row r="848" spans="1:4" ht="12.75">
      <c r="A848" s="22"/>
      <c r="C848" s="23"/>
      <c r="D848" s="316"/>
    </row>
    <row r="849" spans="1:4" ht="12.75">
      <c r="A849" s="22"/>
      <c r="C849" s="23"/>
      <c r="D849" s="316"/>
    </row>
    <row r="850" spans="1:4" ht="12.75">
      <c r="A850" s="22"/>
      <c r="C850" s="23"/>
      <c r="D850" s="316"/>
    </row>
    <row r="851" spans="1:4" ht="12.75">
      <c r="A851" s="22"/>
      <c r="C851" s="23"/>
      <c r="D851" s="316"/>
    </row>
    <row r="852" spans="1:4" ht="12.75">
      <c r="A852" s="22"/>
      <c r="C852" s="23"/>
      <c r="D852" s="316"/>
    </row>
    <row r="853" spans="1:4" ht="12.75">
      <c r="A853" s="22"/>
      <c r="C853" s="23"/>
      <c r="D853" s="316"/>
    </row>
    <row r="854" spans="1:4" ht="12.75">
      <c r="A854" s="22"/>
      <c r="C854" s="23"/>
      <c r="D854" s="316"/>
    </row>
    <row r="855" spans="1:4" ht="12.75">
      <c r="A855" s="22"/>
      <c r="C855" s="23"/>
      <c r="D855" s="316"/>
    </row>
    <row r="856" spans="1:4" ht="12.75">
      <c r="A856" s="22"/>
      <c r="C856" s="23"/>
      <c r="D856" s="316"/>
    </row>
    <row r="857" spans="1:4" ht="12.75">
      <c r="A857" s="22"/>
      <c r="C857" s="23"/>
      <c r="D857" s="316"/>
    </row>
    <row r="858" spans="1:4" ht="12.75">
      <c r="A858" s="22"/>
      <c r="C858" s="23"/>
      <c r="D858" s="316"/>
    </row>
    <row r="859" spans="1:4" ht="12.75">
      <c r="A859" s="22"/>
      <c r="C859" s="23"/>
      <c r="D859" s="316"/>
    </row>
    <row r="860" spans="1:4" ht="12.75">
      <c r="A860" s="22"/>
      <c r="C860" s="23"/>
      <c r="D860" s="316"/>
    </row>
    <row r="861" spans="1:4" ht="12.75">
      <c r="A861" s="22"/>
      <c r="C861" s="23"/>
      <c r="D861" s="316"/>
    </row>
    <row r="862" spans="1:4" ht="12.75">
      <c r="A862" s="22"/>
      <c r="C862" s="23"/>
      <c r="D862" s="316"/>
    </row>
    <row r="863" spans="1:4" ht="12.75">
      <c r="A863" s="22"/>
      <c r="C863" s="23"/>
      <c r="D863" s="316"/>
    </row>
    <row r="864" spans="1:4" ht="12.75">
      <c r="A864" s="22"/>
      <c r="C864" s="23"/>
      <c r="D864" s="316"/>
    </row>
    <row r="865" spans="1:4" ht="12.75">
      <c r="A865" s="22"/>
      <c r="C865" s="23"/>
      <c r="D865" s="316"/>
    </row>
    <row r="866" spans="1:4" ht="12.75">
      <c r="A866" s="22"/>
      <c r="C866" s="23"/>
      <c r="D866" s="316"/>
    </row>
    <row r="867" spans="1:4" ht="12.75">
      <c r="A867" s="22"/>
      <c r="C867" s="23"/>
      <c r="D867" s="316"/>
    </row>
    <row r="868" spans="1:4" ht="12.75">
      <c r="A868" s="22"/>
      <c r="C868" s="23"/>
      <c r="D868" s="316"/>
    </row>
    <row r="869" spans="1:4" ht="12.75">
      <c r="A869" s="22"/>
      <c r="C869" s="23"/>
      <c r="D869" s="316"/>
    </row>
    <row r="870" spans="1:4" ht="12.75">
      <c r="A870" s="22"/>
      <c r="C870" s="23"/>
      <c r="D870" s="316"/>
    </row>
    <row r="871" spans="1:4" ht="12.75">
      <c r="A871" s="22"/>
      <c r="C871" s="23"/>
      <c r="D871" s="316"/>
    </row>
    <row r="872" spans="1:4" ht="12.75">
      <c r="A872" s="22"/>
      <c r="C872" s="23"/>
      <c r="D872" s="316"/>
    </row>
    <row r="873" spans="1:4" ht="12.75">
      <c r="A873" s="22"/>
      <c r="C873" s="23"/>
      <c r="D873" s="316"/>
    </row>
    <row r="874" spans="1:4" ht="12.75">
      <c r="A874" s="22"/>
      <c r="C874" s="23"/>
      <c r="D874" s="316"/>
    </row>
    <row r="875" spans="1:4" ht="12.75">
      <c r="A875" s="22"/>
      <c r="C875" s="23"/>
      <c r="D875" s="316"/>
    </row>
    <row r="876" spans="1:4" ht="12.75">
      <c r="A876" s="22"/>
      <c r="C876" s="23"/>
      <c r="D876" s="316"/>
    </row>
    <row r="877" spans="1:4" ht="12.75">
      <c r="A877" s="22"/>
      <c r="C877" s="23"/>
      <c r="D877" s="316"/>
    </row>
    <row r="878" spans="1:4" ht="12.75">
      <c r="A878" s="22"/>
      <c r="C878" s="23"/>
      <c r="D878" s="316"/>
    </row>
    <row r="879" spans="1:4" ht="12.75">
      <c r="A879" s="22"/>
      <c r="C879" s="23"/>
      <c r="D879" s="316"/>
    </row>
    <row r="880" spans="1:4" ht="12.75">
      <c r="A880" s="22"/>
      <c r="C880" s="23"/>
      <c r="D880" s="316"/>
    </row>
    <row r="881" spans="1:4" ht="12.75">
      <c r="A881" s="22"/>
      <c r="C881" s="23"/>
      <c r="D881" s="316"/>
    </row>
    <row r="882" spans="1:4" ht="12.75">
      <c r="A882" s="22"/>
      <c r="C882" s="23"/>
      <c r="D882" s="316"/>
    </row>
    <row r="883" spans="1:4" ht="12.75">
      <c r="A883" s="22"/>
      <c r="C883" s="23"/>
      <c r="D883" s="316"/>
    </row>
    <row r="884" spans="1:4" ht="12.75">
      <c r="A884" s="22"/>
      <c r="C884" s="23"/>
      <c r="D884" s="316"/>
    </row>
    <row r="885" spans="1:4" ht="12.75">
      <c r="A885" s="22"/>
      <c r="C885" s="23"/>
      <c r="D885" s="316"/>
    </row>
    <row r="886" spans="1:4" ht="12.75">
      <c r="A886" s="22"/>
      <c r="C886" s="23"/>
      <c r="D886" s="316"/>
    </row>
    <row r="887" spans="1:4" ht="12.75">
      <c r="A887" s="22"/>
      <c r="C887" s="23"/>
      <c r="D887" s="316"/>
    </row>
    <row r="888" spans="1:4" ht="12.75">
      <c r="A888" s="22"/>
      <c r="C888" s="23"/>
      <c r="D888" s="316"/>
    </row>
    <row r="889" spans="1:4" ht="12.75">
      <c r="A889" s="22"/>
      <c r="C889" s="23"/>
      <c r="D889" s="316"/>
    </row>
    <row r="890" spans="1:4" ht="12.75">
      <c r="A890" s="22"/>
      <c r="C890" s="23"/>
      <c r="D890" s="316"/>
    </row>
    <row r="891" spans="1:4" ht="12.75">
      <c r="A891" s="22"/>
      <c r="C891" s="23"/>
      <c r="D891" s="316"/>
    </row>
    <row r="892" spans="1:4" ht="12.75">
      <c r="A892" s="22"/>
      <c r="C892" s="23"/>
      <c r="D892" s="316"/>
    </row>
    <row r="893" spans="1:4" ht="12.75">
      <c r="A893" s="22"/>
      <c r="C893" s="23"/>
      <c r="D893" s="316"/>
    </row>
    <row r="894" spans="1:4" ht="12.75">
      <c r="A894" s="22"/>
      <c r="C894" s="23"/>
      <c r="D894" s="316"/>
    </row>
    <row r="895" spans="1:4" ht="12.75">
      <c r="A895" s="22"/>
      <c r="C895" s="23"/>
      <c r="D895" s="316"/>
    </row>
    <row r="896" spans="1:4" ht="12.75">
      <c r="A896" s="22"/>
      <c r="C896" s="23"/>
      <c r="D896" s="316"/>
    </row>
    <row r="897" spans="1:4" ht="12.75">
      <c r="A897" s="22"/>
      <c r="C897" s="23"/>
      <c r="D897" s="316"/>
    </row>
    <row r="898" spans="1:4" ht="12.75">
      <c r="A898" s="22"/>
      <c r="C898" s="23"/>
      <c r="D898" s="316"/>
    </row>
    <row r="899" spans="1:4" ht="12.75">
      <c r="A899" s="22"/>
      <c r="C899" s="23"/>
      <c r="D899" s="316"/>
    </row>
    <row r="900" spans="1:4" ht="12.75">
      <c r="A900" s="22"/>
      <c r="C900" s="23"/>
      <c r="D900" s="316"/>
    </row>
    <row r="901" spans="1:4" ht="12.75">
      <c r="A901" s="22"/>
      <c r="C901" s="23"/>
      <c r="D901" s="316"/>
    </row>
    <row r="902" spans="1:4" ht="12.75">
      <c r="A902" s="22"/>
      <c r="C902" s="23"/>
      <c r="D902" s="316"/>
    </row>
    <row r="903" spans="1:4" ht="12.75">
      <c r="A903" s="22"/>
      <c r="C903" s="23"/>
      <c r="D903" s="316"/>
    </row>
    <row r="904" spans="1:4" ht="12.75">
      <c r="A904" s="22"/>
      <c r="C904" s="23"/>
      <c r="D904" s="316"/>
    </row>
    <row r="905" spans="1:4" ht="12.75">
      <c r="A905" s="22"/>
      <c r="C905" s="23"/>
      <c r="D905" s="316"/>
    </row>
    <row r="906" spans="1:4" ht="12.75">
      <c r="A906" s="22"/>
      <c r="C906" s="23"/>
      <c r="D906" s="316"/>
    </row>
    <row r="907" spans="1:4" ht="12.75">
      <c r="A907" s="22"/>
      <c r="C907" s="23"/>
      <c r="D907" s="316"/>
    </row>
    <row r="908" spans="1:4" ht="12.75">
      <c r="A908" s="22"/>
      <c r="C908" s="23"/>
      <c r="D908" s="316"/>
    </row>
    <row r="909" spans="1:4" ht="12.75">
      <c r="A909" s="22"/>
      <c r="C909" s="23"/>
      <c r="D909" s="316"/>
    </row>
    <row r="910" spans="1:4" ht="12.75">
      <c r="A910" s="22"/>
      <c r="C910" s="23"/>
      <c r="D910" s="316"/>
    </row>
    <row r="911" spans="1:4" ht="12.75">
      <c r="A911" s="22"/>
      <c r="C911" s="23"/>
      <c r="D911" s="316"/>
    </row>
    <row r="912" spans="1:4" ht="12.75">
      <c r="A912" s="22"/>
      <c r="C912" s="23"/>
      <c r="D912" s="316"/>
    </row>
    <row r="913" spans="1:4" ht="12.75">
      <c r="A913" s="22"/>
      <c r="C913" s="23"/>
      <c r="D913" s="316"/>
    </row>
    <row r="914" spans="1:4" ht="12.75">
      <c r="A914" s="22"/>
      <c r="C914" s="23"/>
      <c r="D914" s="316"/>
    </row>
  </sheetData>
  <sheetProtection/>
  <mergeCells count="45">
    <mergeCell ref="A125:D125"/>
    <mergeCell ref="B289:C289"/>
    <mergeCell ref="B395:C395"/>
    <mergeCell ref="A160:B160"/>
    <mergeCell ref="A256:D256"/>
    <mergeCell ref="A264:D264"/>
    <mergeCell ref="B393:C393"/>
    <mergeCell ref="B394:C394"/>
    <mergeCell ref="A386:D386"/>
    <mergeCell ref="B376:C376"/>
    <mergeCell ref="A332:D332"/>
    <mergeCell ref="A379:D379"/>
    <mergeCell ref="A381:D381"/>
    <mergeCell ref="A338:D338"/>
    <mergeCell ref="A352:D352"/>
    <mergeCell ref="A364:D364"/>
    <mergeCell ref="B370:C370"/>
    <mergeCell ref="A3:D3"/>
    <mergeCell ref="A5:D5"/>
    <mergeCell ref="A65:D65"/>
    <mergeCell ref="A80:D80"/>
    <mergeCell ref="B102:C102"/>
    <mergeCell ref="A108:D108"/>
    <mergeCell ref="A103:D103"/>
    <mergeCell ref="A106:B106"/>
    <mergeCell ref="A273:D273"/>
    <mergeCell ref="A372:D372"/>
    <mergeCell ref="A194:D194"/>
    <mergeCell ref="A312:D312"/>
    <mergeCell ref="A253:B253"/>
    <mergeCell ref="A290:D290"/>
    <mergeCell ref="A295:B295"/>
    <mergeCell ref="A258:D258"/>
    <mergeCell ref="A328:D328"/>
    <mergeCell ref="A331:B331"/>
    <mergeCell ref="A161:D161"/>
    <mergeCell ref="A248:D248"/>
    <mergeCell ref="B123:C123"/>
    <mergeCell ref="B327:C327"/>
    <mergeCell ref="A146:D146"/>
    <mergeCell ref="A168:D168"/>
    <mergeCell ref="B140:C140"/>
    <mergeCell ref="A296:D296"/>
    <mergeCell ref="B310:C310"/>
    <mergeCell ref="A141:D141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77" r:id="rId1"/>
  <headerFooter alignWithMargins="0">
    <oddFooter>&amp;CStrona &amp;P z &amp;N</oddFooter>
  </headerFooter>
  <rowBreaks count="6" manualBreakCount="6">
    <brk id="79" max="3" man="1"/>
    <brk id="124" max="3" man="1"/>
    <brk id="193" max="3" man="1"/>
    <brk id="254" max="3" man="1"/>
    <brk id="311" max="3" man="1"/>
    <brk id="3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="60" zoomScalePageLayoutView="0" workbookViewId="0" topLeftCell="A1">
      <selection activeCell="C20" sqref="C20"/>
    </sheetView>
  </sheetViews>
  <sheetFormatPr defaultColWidth="9.140625" defaultRowHeight="12.75"/>
  <cols>
    <col min="1" max="1" width="5.8515625" style="71" customWidth="1"/>
    <col min="2" max="2" width="42.421875" style="0" customWidth="1"/>
    <col min="3" max="4" width="20.140625" style="62" customWidth="1"/>
    <col min="5" max="5" width="21.421875" style="0" customWidth="1"/>
  </cols>
  <sheetData>
    <row r="1" spans="2:4" ht="16.5">
      <c r="B1" s="5" t="s">
        <v>32</v>
      </c>
      <c r="D1" s="63"/>
    </row>
    <row r="2" ht="16.5">
      <c r="B2" s="5"/>
    </row>
    <row r="3" spans="2:4" ht="12.75" customHeight="1">
      <c r="B3" s="381" t="s">
        <v>131</v>
      </c>
      <c r="C3" s="381"/>
      <c r="D3" s="381"/>
    </row>
    <row r="4" spans="1:5" ht="25.5">
      <c r="A4" s="6" t="s">
        <v>15</v>
      </c>
      <c r="B4" s="6" t="s">
        <v>13</v>
      </c>
      <c r="C4" s="64" t="s">
        <v>24</v>
      </c>
      <c r="D4" s="64" t="s">
        <v>12</v>
      </c>
      <c r="E4" s="64" t="s">
        <v>421</v>
      </c>
    </row>
    <row r="5" spans="1:5" ht="26.25" customHeight="1">
      <c r="A5" s="49">
        <v>1</v>
      </c>
      <c r="B5" s="97" t="s">
        <v>132</v>
      </c>
      <c r="C5" s="40">
        <v>1874685.7</v>
      </c>
      <c r="D5" s="40"/>
      <c r="E5" s="48"/>
    </row>
    <row r="6" spans="1:5" s="4" customFormat="1" ht="26.25" customHeight="1">
      <c r="A6" s="12">
        <v>2</v>
      </c>
      <c r="B6" s="1" t="s">
        <v>144</v>
      </c>
      <c r="C6" s="40">
        <v>507128.45</v>
      </c>
      <c r="D6" s="40">
        <v>80424.97</v>
      </c>
      <c r="E6" s="84"/>
    </row>
    <row r="7" spans="1:5" s="4" customFormat="1" ht="26.25" customHeight="1">
      <c r="A7" s="49">
        <v>3</v>
      </c>
      <c r="B7" s="76" t="s">
        <v>207</v>
      </c>
      <c r="C7" s="65">
        <v>2120981.18</v>
      </c>
      <c r="D7" s="40">
        <v>110449.45</v>
      </c>
      <c r="E7" s="84"/>
    </row>
    <row r="8" spans="1:5" s="4" customFormat="1" ht="26.25" customHeight="1">
      <c r="A8" s="12">
        <v>4</v>
      </c>
      <c r="B8" s="135" t="s">
        <v>427</v>
      </c>
      <c r="C8" s="66">
        <v>202115.56</v>
      </c>
      <c r="D8" s="66">
        <v>104684.47</v>
      </c>
      <c r="E8" s="84"/>
    </row>
    <row r="9" spans="1:5" s="4" customFormat="1" ht="26.25" customHeight="1">
      <c r="A9" s="49">
        <v>5</v>
      </c>
      <c r="B9" s="97" t="s">
        <v>215</v>
      </c>
      <c r="C9" s="40">
        <v>126595.69</v>
      </c>
      <c r="D9" s="192">
        <v>90596.91</v>
      </c>
      <c r="E9" s="183"/>
    </row>
    <row r="10" spans="1:5" s="4" customFormat="1" ht="26.25" customHeight="1">
      <c r="A10" s="12">
        <v>6</v>
      </c>
      <c r="B10" s="97" t="s">
        <v>430</v>
      </c>
      <c r="C10" s="40">
        <v>394865</v>
      </c>
      <c r="D10" s="69">
        <v>25500</v>
      </c>
      <c r="E10" s="84"/>
    </row>
    <row r="11" spans="1:5" s="4" customFormat="1" ht="26.25" customHeight="1">
      <c r="A11" s="12"/>
      <c r="B11" s="97" t="s">
        <v>934</v>
      </c>
      <c r="C11" s="287">
        <v>24317</v>
      </c>
      <c r="D11" s="69"/>
      <c r="E11" s="84"/>
    </row>
    <row r="12" spans="1:5" s="4" customFormat="1" ht="26.25" customHeight="1">
      <c r="A12" s="49">
        <v>7</v>
      </c>
      <c r="B12" s="1" t="s">
        <v>286</v>
      </c>
      <c r="C12" s="40">
        <v>102769.94</v>
      </c>
      <c r="D12" s="40"/>
      <c r="E12" s="84"/>
    </row>
    <row r="13" spans="1:5" ht="26.25" customHeight="1">
      <c r="A13" s="12">
        <v>8</v>
      </c>
      <c r="B13" s="1" t="s">
        <v>278</v>
      </c>
      <c r="C13" s="40">
        <v>193831.25999999998</v>
      </c>
      <c r="D13" s="40"/>
      <c r="E13" s="48"/>
    </row>
    <row r="14" spans="1:5" s="4" customFormat="1" ht="26.25" customHeight="1">
      <c r="A14" s="49">
        <v>9</v>
      </c>
      <c r="B14" s="76" t="s">
        <v>328</v>
      </c>
      <c r="C14" s="72">
        <v>258267.68</v>
      </c>
      <c r="D14" s="40"/>
      <c r="E14" s="84"/>
    </row>
    <row r="15" spans="1:5" s="4" customFormat="1" ht="26.25" customHeight="1">
      <c r="A15" s="12">
        <v>10</v>
      </c>
      <c r="B15" s="76" t="s">
        <v>330</v>
      </c>
      <c r="C15" s="40">
        <v>749937.47</v>
      </c>
      <c r="D15" s="40"/>
      <c r="E15" s="84"/>
    </row>
    <row r="16" spans="1:5" s="4" customFormat="1" ht="26.25" customHeight="1">
      <c r="A16" s="49">
        <v>11</v>
      </c>
      <c r="B16" s="1" t="s">
        <v>404</v>
      </c>
      <c r="C16" s="40">
        <v>384284.86</v>
      </c>
      <c r="D16" s="40"/>
      <c r="E16" s="84"/>
    </row>
    <row r="17" spans="1:5" s="4" customFormat="1" ht="26.25" customHeight="1">
      <c r="A17" s="12">
        <v>12</v>
      </c>
      <c r="B17" s="1" t="s">
        <v>405</v>
      </c>
      <c r="C17" s="40">
        <v>11280461.84</v>
      </c>
      <c r="D17" s="40">
        <v>870664.43</v>
      </c>
      <c r="E17" s="66">
        <v>9857657.37</v>
      </c>
    </row>
    <row r="18" spans="1:5" s="4" customFormat="1" ht="26.25" customHeight="1">
      <c r="A18" s="49">
        <v>13</v>
      </c>
      <c r="B18" s="1" t="s">
        <v>422</v>
      </c>
      <c r="C18" s="40">
        <v>23953</v>
      </c>
      <c r="D18" s="40"/>
      <c r="E18" s="157"/>
    </row>
    <row r="19" spans="1:5" ht="18" customHeight="1">
      <c r="A19" s="70"/>
      <c r="B19" s="13" t="s">
        <v>14</v>
      </c>
      <c r="C19" s="67">
        <f>SUM(C5:C18)</f>
        <v>18244194.63</v>
      </c>
      <c r="D19" s="67">
        <f>SUM(D5:D18)</f>
        <v>1282320.23</v>
      </c>
      <c r="E19" s="288">
        <f>SUM(E5:E18)</f>
        <v>9857657.37</v>
      </c>
    </row>
    <row r="20" spans="2:4" ht="12.75">
      <c r="B20" s="4"/>
      <c r="C20" s="68"/>
      <c r="D20" s="68"/>
    </row>
    <row r="21" spans="2:4" ht="12.75">
      <c r="B21" s="4"/>
      <c r="C21" s="68"/>
      <c r="D21" s="68"/>
    </row>
    <row r="22" spans="2:4" ht="12.75">
      <c r="B22" s="4"/>
      <c r="C22" s="68"/>
      <c r="D22" s="68"/>
    </row>
    <row r="23" spans="2:4" ht="12.75">
      <c r="B23" s="4"/>
      <c r="C23" s="68"/>
      <c r="D23" s="68"/>
    </row>
    <row r="24" spans="2:4" ht="12.75">
      <c r="B24" s="4"/>
      <c r="C24" s="68"/>
      <c r="D24" s="68"/>
    </row>
    <row r="25" spans="2:4" ht="12.75">
      <c r="B25" s="4"/>
      <c r="C25" s="68"/>
      <c r="D25" s="68"/>
    </row>
    <row r="26" spans="2:4" ht="12.75">
      <c r="B26" s="4"/>
      <c r="C26" s="68"/>
      <c r="D26" s="68"/>
    </row>
    <row r="27" spans="2:4" ht="12.75">
      <c r="B27" s="4"/>
      <c r="C27" s="68"/>
      <c r="D27" s="68"/>
    </row>
    <row r="28" spans="2:4" ht="12.75">
      <c r="B28" s="4"/>
      <c r="C28" s="68"/>
      <c r="D28" s="68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A26" sqref="A26"/>
    </sheetView>
  </sheetViews>
  <sheetFormatPr defaultColWidth="9.140625" defaultRowHeight="12.75"/>
  <cols>
    <col min="1" max="1" width="33.140625" style="0" customWidth="1"/>
    <col min="2" max="2" width="17.140625" style="0" customWidth="1"/>
    <col min="3" max="3" width="90.28125" style="0" customWidth="1"/>
    <col min="4" max="4" width="13.8515625" style="0" customWidth="1"/>
  </cols>
  <sheetData>
    <row r="1" ht="12.75">
      <c r="A1" s="21" t="s">
        <v>941</v>
      </c>
    </row>
    <row r="3" ht="12.75">
      <c r="A3" s="21" t="s">
        <v>942</v>
      </c>
    </row>
    <row r="5" spans="1:4" ht="15">
      <c r="A5" s="346" t="s">
        <v>943</v>
      </c>
      <c r="B5" s="347" t="s">
        <v>944</v>
      </c>
      <c r="C5" s="346" t="s">
        <v>945</v>
      </c>
      <c r="D5" s="348" t="s">
        <v>946</v>
      </c>
    </row>
    <row r="6" spans="1:4" ht="15">
      <c r="A6" s="350" t="s">
        <v>948</v>
      </c>
      <c r="B6" s="351">
        <v>43280</v>
      </c>
      <c r="C6" s="350" t="s">
        <v>949</v>
      </c>
      <c r="D6" s="352">
        <v>238.13</v>
      </c>
    </row>
    <row r="7" spans="1:4" ht="15">
      <c r="A7" s="350" t="s">
        <v>950</v>
      </c>
      <c r="B7" s="351">
        <v>43354</v>
      </c>
      <c r="C7" s="350" t="s">
        <v>951</v>
      </c>
      <c r="D7" s="352">
        <v>355.48</v>
      </c>
    </row>
    <row r="8" spans="1:4" ht="15">
      <c r="A8" s="350" t="s">
        <v>950</v>
      </c>
      <c r="B8" s="351">
        <v>43360</v>
      </c>
      <c r="C8" s="350" t="s">
        <v>952</v>
      </c>
      <c r="D8" s="352">
        <v>1289.3</v>
      </c>
    </row>
    <row r="9" spans="1:4" ht="15">
      <c r="A9" s="350" t="s">
        <v>950</v>
      </c>
      <c r="B9" s="351">
        <v>43360</v>
      </c>
      <c r="C9" s="350" t="s">
        <v>952</v>
      </c>
      <c r="D9" s="352">
        <v>2198.13</v>
      </c>
    </row>
    <row r="10" spans="1:4" ht="15">
      <c r="A10" s="350" t="s">
        <v>947</v>
      </c>
      <c r="B10" s="351">
        <v>43500</v>
      </c>
      <c r="C10" s="350" t="s">
        <v>953</v>
      </c>
      <c r="D10" s="352">
        <v>3013.7</v>
      </c>
    </row>
    <row r="11" spans="1:4" ht="15">
      <c r="A11" s="350" t="s">
        <v>947</v>
      </c>
      <c r="B11" s="351">
        <v>43500</v>
      </c>
      <c r="C11" s="350" t="s">
        <v>953</v>
      </c>
      <c r="D11" s="352">
        <v>753.42</v>
      </c>
    </row>
    <row r="12" spans="1:4" ht="15">
      <c r="A12" s="350" t="s">
        <v>950</v>
      </c>
      <c r="B12" s="351">
        <v>43558</v>
      </c>
      <c r="C12" s="350" t="s">
        <v>954</v>
      </c>
      <c r="D12" s="352">
        <v>328</v>
      </c>
    </row>
    <row r="13" spans="1:4" ht="15">
      <c r="A13" s="350" t="s">
        <v>950</v>
      </c>
      <c r="B13" s="351">
        <v>43663</v>
      </c>
      <c r="C13" s="350" t="s">
        <v>955</v>
      </c>
      <c r="D13" s="352">
        <v>649.56</v>
      </c>
    </row>
    <row r="14" spans="1:4" ht="15">
      <c r="A14" s="350" t="s">
        <v>947</v>
      </c>
      <c r="B14" s="351">
        <v>43671</v>
      </c>
      <c r="C14" s="350" t="s">
        <v>956</v>
      </c>
      <c r="D14" s="352">
        <v>1656.09</v>
      </c>
    </row>
    <row r="15" spans="1:4" ht="15">
      <c r="A15" s="350" t="s">
        <v>948</v>
      </c>
      <c r="B15" s="351">
        <v>43719</v>
      </c>
      <c r="C15" s="350" t="s">
        <v>957</v>
      </c>
      <c r="D15" s="352">
        <v>4400</v>
      </c>
    </row>
    <row r="16" spans="1:4" ht="15">
      <c r="A16" s="350" t="s">
        <v>947</v>
      </c>
      <c r="B16" s="351">
        <v>43719</v>
      </c>
      <c r="C16" s="350" t="s">
        <v>958</v>
      </c>
      <c r="D16" s="352">
        <v>240</v>
      </c>
    </row>
    <row r="17" ht="12.75">
      <c r="D17" s="349">
        <f>SUM(D6:D16)</f>
        <v>15121.81</v>
      </c>
    </row>
    <row r="19" spans="1:4" ht="15">
      <c r="A19" s="353" t="s">
        <v>959</v>
      </c>
      <c r="B19" s="355"/>
      <c r="C19" s="355"/>
      <c r="D19" s="355"/>
    </row>
    <row r="20" spans="1:4" ht="15">
      <c r="A20" s="354" t="s">
        <v>960</v>
      </c>
      <c r="B20" s="355" t="s">
        <v>961</v>
      </c>
      <c r="C20" s="355" t="s">
        <v>965</v>
      </c>
      <c r="D20" s="356">
        <v>4332.63</v>
      </c>
    </row>
    <row r="21" spans="1:4" ht="15">
      <c r="A21" s="354" t="s">
        <v>962</v>
      </c>
      <c r="B21" s="355" t="s">
        <v>963</v>
      </c>
      <c r="C21" s="355" t="s">
        <v>964</v>
      </c>
      <c r="D21" s="356">
        <v>3900.94</v>
      </c>
    </row>
    <row r="22" spans="1:4" ht="15">
      <c r="A22" s="357"/>
      <c r="B22" s="357"/>
      <c r="C22" s="357"/>
      <c r="D22" s="358">
        <f>SUM(D20:D21)</f>
        <v>8233.57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60" zoomScalePageLayoutView="0" workbookViewId="0" topLeftCell="A1">
      <selection activeCell="F24" sqref="F24"/>
    </sheetView>
  </sheetViews>
  <sheetFormatPr defaultColWidth="9.140625" defaultRowHeight="12.75"/>
  <cols>
    <col min="1" max="1" width="5.00390625" style="7" customWidth="1"/>
    <col min="2" max="2" width="28.57421875" style="7" customWidth="1"/>
    <col min="3" max="3" width="28.28125" style="7" customWidth="1"/>
    <col min="4" max="4" width="13.421875" style="7" customWidth="1"/>
    <col min="5" max="5" width="16.8515625" style="7" customWidth="1"/>
    <col min="6" max="6" width="19.00390625" style="7" customWidth="1"/>
    <col min="7" max="7" width="19.421875" style="7" customWidth="1"/>
    <col min="8" max="8" width="28.28125" style="7" customWidth="1"/>
    <col min="9" max="16384" width="9.140625" style="7" customWidth="1"/>
  </cols>
  <sheetData>
    <row r="1" spans="2:7" ht="12.75">
      <c r="B1" s="21" t="s">
        <v>894</v>
      </c>
      <c r="G1" s="21"/>
    </row>
    <row r="2" spans="1:8" ht="51">
      <c r="A2" s="90" t="s">
        <v>5</v>
      </c>
      <c r="B2" s="91" t="s">
        <v>26</v>
      </c>
      <c r="C2" s="92" t="s">
        <v>27</v>
      </c>
      <c r="D2" s="92" t="s">
        <v>17</v>
      </c>
      <c r="E2" s="92" t="s">
        <v>28</v>
      </c>
      <c r="F2" s="92" t="s">
        <v>29</v>
      </c>
      <c r="G2" s="92" t="s">
        <v>30</v>
      </c>
      <c r="H2" s="92" t="s">
        <v>31</v>
      </c>
    </row>
    <row r="3" spans="1:8" ht="12.75">
      <c r="A3" s="373" t="s">
        <v>428</v>
      </c>
      <c r="B3" s="374"/>
      <c r="C3" s="374"/>
      <c r="D3" s="96"/>
      <c r="E3" s="96"/>
      <c r="F3" s="96"/>
      <c r="G3" s="96"/>
      <c r="H3" s="96"/>
    </row>
    <row r="4" spans="1:8" ht="63.75" customHeight="1">
      <c r="A4" s="93">
        <v>1</v>
      </c>
      <c r="B4" s="123" t="s">
        <v>256</v>
      </c>
      <c r="C4" s="129">
        <v>15</v>
      </c>
      <c r="D4" s="116">
        <v>2004</v>
      </c>
      <c r="E4" s="94" t="s">
        <v>257</v>
      </c>
      <c r="F4" s="118">
        <v>75030</v>
      </c>
      <c r="G4" s="184" t="s">
        <v>169</v>
      </c>
      <c r="H4" s="382" t="s">
        <v>258</v>
      </c>
    </row>
    <row r="5" spans="1:8" ht="25.5">
      <c r="A5" s="93">
        <v>2</v>
      </c>
      <c r="B5" s="124" t="s">
        <v>259</v>
      </c>
      <c r="C5" s="130">
        <v>174</v>
      </c>
      <c r="D5" s="119">
        <v>2008</v>
      </c>
      <c r="E5" s="120" t="s">
        <v>260</v>
      </c>
      <c r="F5" s="120">
        <v>62098</v>
      </c>
      <c r="G5" s="185" t="s">
        <v>169</v>
      </c>
      <c r="H5" s="383"/>
    </row>
    <row r="6" spans="1:8" ht="12.75">
      <c r="A6" s="93">
        <v>3</v>
      </c>
      <c r="B6" s="125" t="s">
        <v>261</v>
      </c>
      <c r="C6" s="131">
        <v>21</v>
      </c>
      <c r="D6" s="116">
        <v>2012</v>
      </c>
      <c r="E6" s="94" t="s">
        <v>262</v>
      </c>
      <c r="F6" s="118">
        <v>119310</v>
      </c>
      <c r="G6" s="184" t="s">
        <v>169</v>
      </c>
      <c r="H6" s="383"/>
    </row>
    <row r="7" spans="1:8" ht="51">
      <c r="A7" s="93">
        <v>4</v>
      </c>
      <c r="B7" s="126" t="s">
        <v>263</v>
      </c>
      <c r="C7" s="132" t="s">
        <v>264</v>
      </c>
      <c r="D7" s="119">
        <v>2013</v>
      </c>
      <c r="E7" s="120" t="s">
        <v>265</v>
      </c>
      <c r="F7" s="120">
        <v>108240</v>
      </c>
      <c r="G7" s="185" t="s">
        <v>169</v>
      </c>
      <c r="H7" s="383"/>
    </row>
    <row r="8" spans="1:8" ht="38.25">
      <c r="A8" s="93">
        <v>5</v>
      </c>
      <c r="B8" s="126" t="s">
        <v>266</v>
      </c>
      <c r="C8" s="133">
        <v>1051413030049</v>
      </c>
      <c r="D8" s="116">
        <v>1998</v>
      </c>
      <c r="E8" s="118" t="s">
        <v>267</v>
      </c>
      <c r="F8" s="118">
        <v>101475</v>
      </c>
      <c r="G8" s="184" t="s">
        <v>169</v>
      </c>
      <c r="H8" s="383"/>
    </row>
    <row r="9" spans="1:8" ht="12.75">
      <c r="A9" s="93">
        <v>6</v>
      </c>
      <c r="B9" s="127" t="s">
        <v>268</v>
      </c>
      <c r="C9" s="117">
        <v>126362</v>
      </c>
      <c r="D9" s="119">
        <v>2013</v>
      </c>
      <c r="E9" s="95" t="s">
        <v>269</v>
      </c>
      <c r="F9" s="120">
        <v>23985</v>
      </c>
      <c r="G9" s="185" t="s">
        <v>169</v>
      </c>
      <c r="H9" s="383"/>
    </row>
    <row r="10" spans="1:8" ht="38.25">
      <c r="A10" s="93">
        <v>7</v>
      </c>
      <c r="B10" s="127" t="s">
        <v>270</v>
      </c>
      <c r="C10" s="117">
        <v>342</v>
      </c>
      <c r="D10" s="116">
        <v>2016</v>
      </c>
      <c r="E10" s="118" t="s">
        <v>271</v>
      </c>
      <c r="F10" s="118">
        <v>17835</v>
      </c>
      <c r="G10" s="184" t="s">
        <v>169</v>
      </c>
      <c r="H10" s="383"/>
    </row>
    <row r="11" spans="1:8" ht="38.25">
      <c r="A11" s="93">
        <v>8</v>
      </c>
      <c r="B11" s="127" t="s">
        <v>272</v>
      </c>
      <c r="C11" s="159">
        <v>8049</v>
      </c>
      <c r="D11" s="119">
        <v>2016</v>
      </c>
      <c r="E11" s="118" t="s">
        <v>271</v>
      </c>
      <c r="F11" s="121">
        <v>79950</v>
      </c>
      <c r="G11" s="185" t="s">
        <v>169</v>
      </c>
      <c r="H11" s="383"/>
    </row>
    <row r="12" spans="1:8" ht="51">
      <c r="A12" s="93">
        <v>9</v>
      </c>
      <c r="B12" s="128" t="s">
        <v>273</v>
      </c>
      <c r="C12" s="131">
        <v>1400</v>
      </c>
      <c r="D12" s="158">
        <v>2015</v>
      </c>
      <c r="E12" s="118" t="s">
        <v>274</v>
      </c>
      <c r="F12" s="122">
        <v>16000</v>
      </c>
      <c r="G12" s="184" t="s">
        <v>169</v>
      </c>
      <c r="H12" s="384"/>
    </row>
    <row r="13" spans="5:6" ht="12.75">
      <c r="E13" s="178" t="s">
        <v>0</v>
      </c>
      <c r="F13" s="179">
        <f>SUM(F4:F12)</f>
        <v>603923</v>
      </c>
    </row>
  </sheetData>
  <sheetProtection/>
  <mergeCells count="2">
    <mergeCell ref="A3:C3"/>
    <mergeCell ref="H4:H12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3"/>
  <sheetViews>
    <sheetView view="pageBreakPreview" zoomScaleSheetLayoutView="100" zoomScalePageLayoutView="0" workbookViewId="0" topLeftCell="A25">
      <selection activeCell="A37" sqref="A37:J37"/>
    </sheetView>
  </sheetViews>
  <sheetFormatPr defaultColWidth="15.57421875" defaultRowHeight="12.75"/>
  <cols>
    <col min="1" max="1" width="5.421875" style="329" customWidth="1"/>
    <col min="2" max="3" width="15.57421875" style="329" customWidth="1"/>
    <col min="4" max="4" width="22.28125" style="329" customWidth="1"/>
    <col min="5" max="5" width="15.57421875" style="329" customWidth="1"/>
    <col min="6" max="6" width="24.140625" style="329" customWidth="1"/>
    <col min="7" max="21" width="15.57421875" style="329" customWidth="1"/>
    <col min="22" max="25" width="15.57421875" style="344" customWidth="1"/>
    <col min="26" max="16384" width="15.57421875" style="329" customWidth="1"/>
  </cols>
  <sheetData>
    <row r="1" ht="12.75">
      <c r="U1" s="331" t="s">
        <v>618</v>
      </c>
    </row>
    <row r="3" spans="2:21" ht="13.5" customHeight="1" thickBot="1">
      <c r="B3" s="332"/>
      <c r="U3" s="330"/>
    </row>
    <row r="4" spans="1:21" ht="23.25" customHeight="1" thickBot="1">
      <c r="A4" s="399" t="s">
        <v>619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1"/>
      <c r="N4" s="401"/>
      <c r="O4" s="401"/>
      <c r="P4" s="401"/>
      <c r="Q4" s="401"/>
      <c r="R4" s="401"/>
      <c r="S4" s="401"/>
      <c r="T4" s="401"/>
      <c r="U4" s="401"/>
    </row>
    <row r="5" spans="1:25" ht="12.75" customHeight="1">
      <c r="A5" s="402" t="s">
        <v>15</v>
      </c>
      <c r="B5" s="395" t="s">
        <v>620</v>
      </c>
      <c r="C5" s="395" t="s">
        <v>621</v>
      </c>
      <c r="D5" s="395" t="s">
        <v>622</v>
      </c>
      <c r="E5" s="395" t="s">
        <v>623</v>
      </c>
      <c r="F5" s="395" t="s">
        <v>624</v>
      </c>
      <c r="G5" s="395" t="s">
        <v>625</v>
      </c>
      <c r="H5" s="395" t="s">
        <v>626</v>
      </c>
      <c r="I5" s="395" t="s">
        <v>627</v>
      </c>
      <c r="J5" s="395" t="s">
        <v>628</v>
      </c>
      <c r="K5" s="395" t="s">
        <v>629</v>
      </c>
      <c r="L5" s="397" t="s">
        <v>630</v>
      </c>
      <c r="M5" s="394" t="s">
        <v>631</v>
      </c>
      <c r="N5" s="395" t="s">
        <v>632</v>
      </c>
      <c r="O5" s="394" t="s">
        <v>633</v>
      </c>
      <c r="P5" s="394" t="s">
        <v>634</v>
      </c>
      <c r="Q5" s="394" t="s">
        <v>635</v>
      </c>
      <c r="R5" s="394" t="s">
        <v>636</v>
      </c>
      <c r="S5" s="394"/>
      <c r="T5" s="394" t="s">
        <v>637</v>
      </c>
      <c r="U5" s="394"/>
      <c r="V5" s="385" t="s">
        <v>935</v>
      </c>
      <c r="W5" s="386"/>
      <c r="X5" s="386"/>
      <c r="Y5" s="387"/>
    </row>
    <row r="6" spans="1:25" ht="30" customHeight="1">
      <c r="A6" s="402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8"/>
      <c r="M6" s="394"/>
      <c r="N6" s="396"/>
      <c r="O6" s="394"/>
      <c r="P6" s="394"/>
      <c r="Q6" s="394"/>
      <c r="R6" s="394"/>
      <c r="S6" s="394"/>
      <c r="T6" s="394"/>
      <c r="U6" s="394"/>
      <c r="V6" s="388"/>
      <c r="W6" s="389"/>
      <c r="X6" s="389"/>
      <c r="Y6" s="390"/>
    </row>
    <row r="7" spans="1:25" ht="34.5" customHeight="1">
      <c r="A7" s="403"/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8"/>
      <c r="M7" s="395"/>
      <c r="N7" s="396"/>
      <c r="O7" s="395"/>
      <c r="P7" s="395"/>
      <c r="Q7" s="395"/>
      <c r="R7" s="260" t="s">
        <v>638</v>
      </c>
      <c r="S7" s="260" t="s">
        <v>639</v>
      </c>
      <c r="T7" s="260" t="s">
        <v>638</v>
      </c>
      <c r="U7" s="260" t="s">
        <v>639</v>
      </c>
      <c r="V7" s="3" t="s">
        <v>936</v>
      </c>
      <c r="W7" s="3" t="s">
        <v>937</v>
      </c>
      <c r="X7" s="3" t="s">
        <v>938</v>
      </c>
      <c r="Y7" s="3" t="s">
        <v>939</v>
      </c>
    </row>
    <row r="8" spans="1:25" ht="17.25" customHeight="1">
      <c r="A8" s="391" t="s">
        <v>803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279"/>
      <c r="S8" s="279"/>
      <c r="T8" s="279"/>
      <c r="U8" s="279"/>
      <c r="V8" s="342"/>
      <c r="W8" s="342"/>
      <c r="X8" s="342"/>
      <c r="Y8" s="342"/>
    </row>
    <row r="9" spans="1:25" ht="24.75" customHeight="1">
      <c r="A9" s="262">
        <v>1</v>
      </c>
      <c r="B9" s="272" t="s">
        <v>640</v>
      </c>
      <c r="C9" s="262" t="s">
        <v>641</v>
      </c>
      <c r="D9" s="334" t="s">
        <v>642</v>
      </c>
      <c r="E9" s="273" t="s">
        <v>643</v>
      </c>
      <c r="F9" s="273" t="s">
        <v>644</v>
      </c>
      <c r="G9" s="273" t="s">
        <v>645</v>
      </c>
      <c r="H9" s="273">
        <v>2005</v>
      </c>
      <c r="I9" s="273" t="s">
        <v>646</v>
      </c>
      <c r="J9" s="262" t="s">
        <v>647</v>
      </c>
      <c r="K9" s="262" t="s">
        <v>645</v>
      </c>
      <c r="L9" s="273" t="s">
        <v>81</v>
      </c>
      <c r="M9" s="262" t="s">
        <v>648</v>
      </c>
      <c r="N9" s="262" t="s">
        <v>62</v>
      </c>
      <c r="O9" s="262" t="s">
        <v>649</v>
      </c>
      <c r="P9" s="274" t="s">
        <v>645</v>
      </c>
      <c r="Q9" s="280">
        <v>8500</v>
      </c>
      <c r="R9" s="261" t="s">
        <v>864</v>
      </c>
      <c r="S9" s="261" t="s">
        <v>865</v>
      </c>
      <c r="T9" s="261" t="s">
        <v>864</v>
      </c>
      <c r="U9" s="261" t="s">
        <v>865</v>
      </c>
      <c r="V9" s="335" t="s">
        <v>4</v>
      </c>
      <c r="W9" s="335"/>
      <c r="X9" s="335" t="s">
        <v>4</v>
      </c>
      <c r="Y9" s="335"/>
    </row>
    <row r="10" spans="1:25" ht="24.75" customHeight="1">
      <c r="A10" s="262">
        <v>2</v>
      </c>
      <c r="B10" s="273" t="s">
        <v>650</v>
      </c>
      <c r="C10" s="262">
        <v>55111</v>
      </c>
      <c r="D10" s="337" t="s">
        <v>651</v>
      </c>
      <c r="E10" s="273" t="s">
        <v>652</v>
      </c>
      <c r="F10" s="273" t="s">
        <v>653</v>
      </c>
      <c r="G10" s="273">
        <v>10850</v>
      </c>
      <c r="H10" s="273">
        <v>2006</v>
      </c>
      <c r="I10" s="273" t="s">
        <v>654</v>
      </c>
      <c r="J10" s="262" t="s">
        <v>655</v>
      </c>
      <c r="K10" s="262">
        <v>3</v>
      </c>
      <c r="L10" s="273" t="s">
        <v>656</v>
      </c>
      <c r="M10" s="262" t="s">
        <v>657</v>
      </c>
      <c r="N10" s="262" t="s">
        <v>62</v>
      </c>
      <c r="O10" s="262" t="s">
        <v>658</v>
      </c>
      <c r="P10" s="274" t="s">
        <v>975</v>
      </c>
      <c r="Q10" s="280">
        <v>36000</v>
      </c>
      <c r="R10" s="261" t="s">
        <v>866</v>
      </c>
      <c r="S10" s="261" t="s">
        <v>867</v>
      </c>
      <c r="T10" s="261" t="s">
        <v>866</v>
      </c>
      <c r="U10" s="261" t="s">
        <v>867</v>
      </c>
      <c r="V10" s="335" t="s">
        <v>4</v>
      </c>
      <c r="W10" s="335" t="s">
        <v>4</v>
      </c>
      <c r="X10" s="335" t="s">
        <v>4</v>
      </c>
      <c r="Y10" s="335"/>
    </row>
    <row r="11" spans="1:25" ht="24.75" customHeight="1">
      <c r="A11" s="262">
        <v>3</v>
      </c>
      <c r="B11" s="273" t="s">
        <v>659</v>
      </c>
      <c r="C11" s="262" t="s">
        <v>660</v>
      </c>
      <c r="D11" s="272" t="s">
        <v>661</v>
      </c>
      <c r="E11" s="273" t="s">
        <v>662</v>
      </c>
      <c r="F11" s="273" t="s">
        <v>663</v>
      </c>
      <c r="G11" s="273">
        <v>1108</v>
      </c>
      <c r="H11" s="273">
        <v>2005</v>
      </c>
      <c r="I11" s="273" t="s">
        <v>664</v>
      </c>
      <c r="J11" s="262" t="s">
        <v>665</v>
      </c>
      <c r="K11" s="262">
        <v>5</v>
      </c>
      <c r="L11" s="273" t="s">
        <v>645</v>
      </c>
      <c r="M11" s="262" t="s">
        <v>666</v>
      </c>
      <c r="N11" s="262" t="s">
        <v>62</v>
      </c>
      <c r="O11" s="262" t="s">
        <v>667</v>
      </c>
      <c r="P11" s="274" t="s">
        <v>975</v>
      </c>
      <c r="Q11" s="280">
        <v>4500</v>
      </c>
      <c r="R11" s="261" t="s">
        <v>868</v>
      </c>
      <c r="S11" s="261" t="s">
        <v>869</v>
      </c>
      <c r="T11" s="261" t="s">
        <v>868</v>
      </c>
      <c r="U11" s="261" t="s">
        <v>869</v>
      </c>
      <c r="V11" s="335" t="s">
        <v>4</v>
      </c>
      <c r="W11" s="335" t="s">
        <v>4</v>
      </c>
      <c r="X11" s="335" t="s">
        <v>4</v>
      </c>
      <c r="Y11" s="335"/>
    </row>
    <row r="12" spans="1:25" ht="24.75" customHeight="1">
      <c r="A12" s="262">
        <v>4</v>
      </c>
      <c r="B12" s="273" t="s">
        <v>650</v>
      </c>
      <c r="C12" s="262" t="s">
        <v>668</v>
      </c>
      <c r="D12" s="272" t="s">
        <v>669</v>
      </c>
      <c r="E12" s="273" t="s">
        <v>670</v>
      </c>
      <c r="F12" s="273" t="s">
        <v>653</v>
      </c>
      <c r="G12" s="273">
        <v>6700</v>
      </c>
      <c r="H12" s="273">
        <v>2013</v>
      </c>
      <c r="I12" s="273" t="s">
        <v>671</v>
      </c>
      <c r="J12" s="262" t="s">
        <v>672</v>
      </c>
      <c r="K12" s="262">
        <v>2</v>
      </c>
      <c r="L12" s="273" t="s">
        <v>673</v>
      </c>
      <c r="M12" s="262" t="s">
        <v>674</v>
      </c>
      <c r="N12" s="262" t="s">
        <v>62</v>
      </c>
      <c r="O12" s="262" t="s">
        <v>675</v>
      </c>
      <c r="P12" s="274" t="s">
        <v>975</v>
      </c>
      <c r="Q12" s="280">
        <v>175000</v>
      </c>
      <c r="R12" s="261" t="s">
        <v>870</v>
      </c>
      <c r="S12" s="261" t="s">
        <v>871</v>
      </c>
      <c r="T12" s="261" t="s">
        <v>870</v>
      </c>
      <c r="U12" s="261" t="s">
        <v>871</v>
      </c>
      <c r="V12" s="335" t="s">
        <v>4</v>
      </c>
      <c r="W12" s="335" t="s">
        <v>4</v>
      </c>
      <c r="X12" s="335" t="s">
        <v>4</v>
      </c>
      <c r="Y12" s="335"/>
    </row>
    <row r="13" spans="1:25" ht="24.75" customHeight="1">
      <c r="A13" s="262">
        <v>5</v>
      </c>
      <c r="B13" s="272" t="s">
        <v>676</v>
      </c>
      <c r="C13" s="262" t="s">
        <v>677</v>
      </c>
      <c r="D13" s="272" t="s">
        <v>678</v>
      </c>
      <c r="E13" s="273" t="s">
        <v>679</v>
      </c>
      <c r="F13" s="273" t="s">
        <v>680</v>
      </c>
      <c r="G13" s="275" t="s">
        <v>645</v>
      </c>
      <c r="H13" s="273">
        <v>2005</v>
      </c>
      <c r="I13" s="273" t="s">
        <v>645</v>
      </c>
      <c r="J13" s="262" t="s">
        <v>645</v>
      </c>
      <c r="K13" s="262">
        <v>1</v>
      </c>
      <c r="L13" s="273" t="s">
        <v>645</v>
      </c>
      <c r="M13" s="262" t="s">
        <v>645</v>
      </c>
      <c r="N13" s="262" t="s">
        <v>62</v>
      </c>
      <c r="O13" s="262" t="s">
        <v>681</v>
      </c>
      <c r="P13" s="274" t="s">
        <v>975</v>
      </c>
      <c r="Q13" s="262"/>
      <c r="R13" s="261" t="s">
        <v>872</v>
      </c>
      <c r="S13" s="261" t="s">
        <v>873</v>
      </c>
      <c r="T13" s="261" t="s">
        <v>645</v>
      </c>
      <c r="U13" s="261" t="s">
        <v>645</v>
      </c>
      <c r="V13" s="335" t="s">
        <v>4</v>
      </c>
      <c r="W13" s="335" t="s">
        <v>4</v>
      </c>
      <c r="X13" s="335"/>
      <c r="Y13" s="335"/>
    </row>
    <row r="14" spans="1:25" ht="24.75" customHeight="1">
      <c r="A14" s="262">
        <v>6</v>
      </c>
      <c r="B14" s="262" t="s">
        <v>682</v>
      </c>
      <c r="C14" s="262" t="s">
        <v>683</v>
      </c>
      <c r="D14" s="338" t="s">
        <v>684</v>
      </c>
      <c r="E14" s="276" t="s">
        <v>685</v>
      </c>
      <c r="F14" s="262" t="s">
        <v>686</v>
      </c>
      <c r="G14" s="262">
        <v>896</v>
      </c>
      <c r="H14" s="262">
        <v>2014</v>
      </c>
      <c r="I14" s="262" t="s">
        <v>687</v>
      </c>
      <c r="J14" s="262" t="s">
        <v>688</v>
      </c>
      <c r="K14" s="262">
        <v>1</v>
      </c>
      <c r="L14" s="262" t="s">
        <v>645</v>
      </c>
      <c r="M14" s="262" t="s">
        <v>689</v>
      </c>
      <c r="N14" s="262" t="s">
        <v>62</v>
      </c>
      <c r="O14" s="262" t="s">
        <v>690</v>
      </c>
      <c r="P14" s="262" t="s">
        <v>645</v>
      </c>
      <c r="Q14" s="280">
        <v>50000</v>
      </c>
      <c r="R14" s="261" t="s">
        <v>874</v>
      </c>
      <c r="S14" s="261" t="s">
        <v>875</v>
      </c>
      <c r="T14" s="261" t="s">
        <v>874</v>
      </c>
      <c r="U14" s="261" t="s">
        <v>875</v>
      </c>
      <c r="V14" s="335" t="s">
        <v>4</v>
      </c>
      <c r="W14" s="335" t="s">
        <v>4</v>
      </c>
      <c r="X14" s="335" t="s">
        <v>4</v>
      </c>
      <c r="Y14" s="335"/>
    </row>
    <row r="15" spans="1:25" ht="24.75" customHeight="1">
      <c r="A15" s="262">
        <v>7</v>
      </c>
      <c r="B15" s="262" t="s">
        <v>691</v>
      </c>
      <c r="C15" s="262" t="s">
        <v>692</v>
      </c>
      <c r="D15" s="338" t="s">
        <v>693</v>
      </c>
      <c r="E15" s="276" t="s">
        <v>694</v>
      </c>
      <c r="F15" s="262" t="s">
        <v>686</v>
      </c>
      <c r="G15" s="262">
        <v>1758</v>
      </c>
      <c r="H15" s="262">
        <v>2010</v>
      </c>
      <c r="I15" s="262" t="s">
        <v>695</v>
      </c>
      <c r="J15" s="262" t="s">
        <v>696</v>
      </c>
      <c r="K15" s="262">
        <v>1</v>
      </c>
      <c r="L15" s="262" t="s">
        <v>645</v>
      </c>
      <c r="M15" s="262" t="s">
        <v>697</v>
      </c>
      <c r="N15" s="262" t="s">
        <v>62</v>
      </c>
      <c r="O15" s="262" t="s">
        <v>698</v>
      </c>
      <c r="P15" s="262" t="s">
        <v>645</v>
      </c>
      <c r="Q15" s="262"/>
      <c r="R15" s="261" t="s">
        <v>876</v>
      </c>
      <c r="S15" s="261" t="s">
        <v>877</v>
      </c>
      <c r="T15" s="261" t="s">
        <v>645</v>
      </c>
      <c r="U15" s="261" t="s">
        <v>645</v>
      </c>
      <c r="V15" s="335" t="s">
        <v>4</v>
      </c>
      <c r="W15" s="335" t="s">
        <v>4</v>
      </c>
      <c r="X15" s="335"/>
      <c r="Y15" s="335"/>
    </row>
    <row r="16" spans="1:25" ht="24.75" customHeight="1">
      <c r="A16" s="262">
        <v>8</v>
      </c>
      <c r="B16" s="262" t="s">
        <v>699</v>
      </c>
      <c r="C16" s="262">
        <v>3302</v>
      </c>
      <c r="D16" s="339" t="s">
        <v>700</v>
      </c>
      <c r="E16" s="276" t="s">
        <v>701</v>
      </c>
      <c r="F16" s="262" t="s">
        <v>653</v>
      </c>
      <c r="G16" s="262">
        <v>2417</v>
      </c>
      <c r="H16" s="262">
        <v>2001</v>
      </c>
      <c r="I16" s="262" t="s">
        <v>702</v>
      </c>
      <c r="J16" s="262" t="s">
        <v>703</v>
      </c>
      <c r="K16" s="262">
        <v>9</v>
      </c>
      <c r="L16" s="262" t="s">
        <v>704</v>
      </c>
      <c r="M16" s="262" t="s">
        <v>705</v>
      </c>
      <c r="N16" s="262" t="s">
        <v>62</v>
      </c>
      <c r="O16" s="262" t="s">
        <v>706</v>
      </c>
      <c r="P16" s="262" t="s">
        <v>975</v>
      </c>
      <c r="Q16" s="262"/>
      <c r="R16" s="261" t="s">
        <v>795</v>
      </c>
      <c r="S16" s="261" t="s">
        <v>878</v>
      </c>
      <c r="T16" s="261" t="s">
        <v>645</v>
      </c>
      <c r="U16" s="261" t="s">
        <v>645</v>
      </c>
      <c r="V16" s="335" t="s">
        <v>4</v>
      </c>
      <c r="W16" s="335" t="s">
        <v>4</v>
      </c>
      <c r="X16" s="335"/>
      <c r="Y16" s="335"/>
    </row>
    <row r="17" spans="1:25" ht="24.75" customHeight="1">
      <c r="A17" s="262">
        <v>9</v>
      </c>
      <c r="B17" s="262" t="s">
        <v>707</v>
      </c>
      <c r="C17" s="262" t="s">
        <v>708</v>
      </c>
      <c r="D17" s="339" t="s">
        <v>709</v>
      </c>
      <c r="E17" s="276" t="s">
        <v>710</v>
      </c>
      <c r="F17" s="262" t="s">
        <v>653</v>
      </c>
      <c r="G17" s="262">
        <v>2476</v>
      </c>
      <c r="H17" s="262">
        <v>2006</v>
      </c>
      <c r="I17" s="262" t="s">
        <v>711</v>
      </c>
      <c r="J17" s="262" t="s">
        <v>712</v>
      </c>
      <c r="K17" s="262">
        <v>3</v>
      </c>
      <c r="L17" s="262" t="s">
        <v>713</v>
      </c>
      <c r="M17" s="262" t="s">
        <v>714</v>
      </c>
      <c r="N17" s="262" t="s">
        <v>62</v>
      </c>
      <c r="O17" s="262" t="s">
        <v>715</v>
      </c>
      <c r="P17" s="262" t="s">
        <v>975</v>
      </c>
      <c r="Q17" s="262"/>
      <c r="R17" s="261" t="s">
        <v>879</v>
      </c>
      <c r="S17" s="261" t="s">
        <v>880</v>
      </c>
      <c r="T17" s="261" t="s">
        <v>645</v>
      </c>
      <c r="U17" s="261" t="s">
        <v>645</v>
      </c>
      <c r="V17" s="335" t="s">
        <v>4</v>
      </c>
      <c r="W17" s="335" t="s">
        <v>4</v>
      </c>
      <c r="X17" s="335"/>
      <c r="Y17" s="335"/>
    </row>
    <row r="18" spans="1:25" ht="24.75" customHeight="1">
      <c r="A18" s="262">
        <v>10</v>
      </c>
      <c r="B18" s="276" t="s">
        <v>716</v>
      </c>
      <c r="C18" s="262" t="s">
        <v>717</v>
      </c>
      <c r="D18" s="276" t="s">
        <v>718</v>
      </c>
      <c r="E18" s="276" t="s">
        <v>719</v>
      </c>
      <c r="F18" s="262" t="s">
        <v>720</v>
      </c>
      <c r="G18" s="262" t="s">
        <v>645</v>
      </c>
      <c r="H18" s="262">
        <v>2006</v>
      </c>
      <c r="I18" s="262" t="s">
        <v>721</v>
      </c>
      <c r="J18" s="262" t="s">
        <v>645</v>
      </c>
      <c r="K18" s="262" t="s">
        <v>645</v>
      </c>
      <c r="L18" s="262" t="s">
        <v>722</v>
      </c>
      <c r="M18" s="262" t="s">
        <v>723</v>
      </c>
      <c r="N18" s="262" t="s">
        <v>62</v>
      </c>
      <c r="O18" s="262" t="s">
        <v>645</v>
      </c>
      <c r="P18" s="262" t="s">
        <v>645</v>
      </c>
      <c r="Q18" s="262"/>
      <c r="R18" s="261" t="s">
        <v>747</v>
      </c>
      <c r="S18" s="261" t="s">
        <v>881</v>
      </c>
      <c r="T18" s="261" t="s">
        <v>645</v>
      </c>
      <c r="U18" s="261" t="s">
        <v>645</v>
      </c>
      <c r="V18" s="335" t="s">
        <v>4</v>
      </c>
      <c r="W18" s="335"/>
      <c r="X18" s="335"/>
      <c r="Y18" s="335"/>
    </row>
    <row r="19" spans="1:25" ht="24.75" customHeight="1">
      <c r="A19" s="262">
        <v>11</v>
      </c>
      <c r="B19" s="262" t="s">
        <v>724</v>
      </c>
      <c r="C19" s="262" t="s">
        <v>725</v>
      </c>
      <c r="D19" s="338" t="s">
        <v>726</v>
      </c>
      <c r="E19" s="276" t="s">
        <v>727</v>
      </c>
      <c r="F19" s="262" t="s">
        <v>653</v>
      </c>
      <c r="G19" s="262">
        <v>6842</v>
      </c>
      <c r="H19" s="262">
        <v>1988</v>
      </c>
      <c r="I19" s="262" t="s">
        <v>728</v>
      </c>
      <c r="J19" s="262" t="s">
        <v>729</v>
      </c>
      <c r="K19" s="262">
        <v>2</v>
      </c>
      <c r="L19" s="262" t="s">
        <v>730</v>
      </c>
      <c r="M19" s="262" t="s">
        <v>731</v>
      </c>
      <c r="N19" s="262" t="s">
        <v>62</v>
      </c>
      <c r="O19" s="262" t="s">
        <v>732</v>
      </c>
      <c r="P19" s="262" t="s">
        <v>645</v>
      </c>
      <c r="Q19" s="262"/>
      <c r="R19" s="261" t="s">
        <v>876</v>
      </c>
      <c r="S19" s="261" t="s">
        <v>877</v>
      </c>
      <c r="T19" s="261" t="s">
        <v>645</v>
      </c>
      <c r="U19" s="261" t="s">
        <v>645</v>
      </c>
      <c r="V19" s="335" t="s">
        <v>4</v>
      </c>
      <c r="W19" s="335" t="s">
        <v>4</v>
      </c>
      <c r="X19" s="335"/>
      <c r="Y19" s="335"/>
    </row>
    <row r="20" spans="1:25" ht="24.75" customHeight="1">
      <c r="A20" s="262">
        <v>12</v>
      </c>
      <c r="B20" s="262" t="s">
        <v>733</v>
      </c>
      <c r="C20" s="262" t="s">
        <v>734</v>
      </c>
      <c r="D20" s="262">
        <v>45703</v>
      </c>
      <c r="E20" s="276" t="s">
        <v>735</v>
      </c>
      <c r="F20" s="262" t="s">
        <v>686</v>
      </c>
      <c r="G20" s="262">
        <v>4562</v>
      </c>
      <c r="H20" s="262">
        <v>1984</v>
      </c>
      <c r="I20" s="262" t="s">
        <v>736</v>
      </c>
      <c r="J20" s="262" t="s">
        <v>737</v>
      </c>
      <c r="K20" s="262">
        <v>1</v>
      </c>
      <c r="L20" s="262" t="s">
        <v>645</v>
      </c>
      <c r="M20" s="262" t="s">
        <v>738</v>
      </c>
      <c r="N20" s="262" t="s">
        <v>62</v>
      </c>
      <c r="O20" s="262" t="s">
        <v>739</v>
      </c>
      <c r="P20" s="262" t="s">
        <v>645</v>
      </c>
      <c r="Q20" s="262"/>
      <c r="R20" s="261" t="s">
        <v>876</v>
      </c>
      <c r="S20" s="261" t="s">
        <v>877</v>
      </c>
      <c r="T20" s="261" t="s">
        <v>645</v>
      </c>
      <c r="U20" s="261" t="s">
        <v>645</v>
      </c>
      <c r="V20" s="335" t="s">
        <v>4</v>
      </c>
      <c r="W20" s="335" t="s">
        <v>4</v>
      </c>
      <c r="X20" s="335"/>
      <c r="Y20" s="335"/>
    </row>
    <row r="21" spans="1:25" ht="24.75" customHeight="1">
      <c r="A21" s="262">
        <v>13</v>
      </c>
      <c r="B21" s="262" t="s">
        <v>650</v>
      </c>
      <c r="C21" s="262">
        <v>43255</v>
      </c>
      <c r="D21" s="276" t="s">
        <v>740</v>
      </c>
      <c r="E21" s="276" t="s">
        <v>741</v>
      </c>
      <c r="F21" s="262" t="s">
        <v>653</v>
      </c>
      <c r="G21" s="262">
        <v>6700</v>
      </c>
      <c r="H21" s="262">
        <v>2008</v>
      </c>
      <c r="I21" s="262" t="s">
        <v>742</v>
      </c>
      <c r="J21" s="262" t="s">
        <v>743</v>
      </c>
      <c r="K21" s="262">
        <v>3</v>
      </c>
      <c r="L21" s="262" t="s">
        <v>744</v>
      </c>
      <c r="M21" s="262" t="s">
        <v>745</v>
      </c>
      <c r="N21" s="262" t="s">
        <v>62</v>
      </c>
      <c r="O21" s="262" t="s">
        <v>746</v>
      </c>
      <c r="P21" s="262" t="s">
        <v>975</v>
      </c>
      <c r="Q21" s="262"/>
      <c r="R21" s="261" t="s">
        <v>754</v>
      </c>
      <c r="S21" s="261" t="s">
        <v>882</v>
      </c>
      <c r="T21" s="261" t="s">
        <v>645</v>
      </c>
      <c r="U21" s="261" t="s">
        <v>645</v>
      </c>
      <c r="V21" s="335" t="s">
        <v>4</v>
      </c>
      <c r="W21" s="335" t="s">
        <v>4</v>
      </c>
      <c r="X21" s="335"/>
      <c r="Y21" s="335"/>
    </row>
    <row r="22" spans="1:25" ht="24.75" customHeight="1">
      <c r="A22" s="262">
        <v>14</v>
      </c>
      <c r="B22" s="272" t="s">
        <v>640</v>
      </c>
      <c r="C22" s="262" t="s">
        <v>641</v>
      </c>
      <c r="D22" s="276" t="s">
        <v>748</v>
      </c>
      <c r="E22" s="276" t="s">
        <v>749</v>
      </c>
      <c r="F22" s="262" t="s">
        <v>644</v>
      </c>
      <c r="G22" s="262" t="s">
        <v>645</v>
      </c>
      <c r="H22" s="262">
        <v>2013</v>
      </c>
      <c r="I22" s="262" t="s">
        <v>750</v>
      </c>
      <c r="J22" s="262" t="s">
        <v>751</v>
      </c>
      <c r="K22" s="262" t="s">
        <v>645</v>
      </c>
      <c r="L22" s="262" t="s">
        <v>645</v>
      </c>
      <c r="M22" s="262" t="s">
        <v>752</v>
      </c>
      <c r="N22" s="262" t="s">
        <v>62</v>
      </c>
      <c r="O22" s="262" t="s">
        <v>753</v>
      </c>
      <c r="P22" s="262" t="s">
        <v>645</v>
      </c>
      <c r="Q22" s="280"/>
      <c r="R22" s="261" t="s">
        <v>883</v>
      </c>
      <c r="S22" s="261" t="s">
        <v>884</v>
      </c>
      <c r="T22" s="261" t="s">
        <v>645</v>
      </c>
      <c r="U22" s="261" t="s">
        <v>645</v>
      </c>
      <c r="V22" s="335" t="s">
        <v>4</v>
      </c>
      <c r="W22" s="335"/>
      <c r="X22" s="335"/>
      <c r="Y22" s="335"/>
    </row>
    <row r="23" spans="1:25" ht="24.75" customHeight="1">
      <c r="A23" s="262">
        <v>15</v>
      </c>
      <c r="B23" s="262" t="s">
        <v>755</v>
      </c>
      <c r="C23" s="262" t="s">
        <v>756</v>
      </c>
      <c r="D23" s="262">
        <v>9757</v>
      </c>
      <c r="E23" s="262" t="s">
        <v>645</v>
      </c>
      <c r="F23" s="262" t="s">
        <v>757</v>
      </c>
      <c r="G23" s="262" t="s">
        <v>645</v>
      </c>
      <c r="H23" s="262">
        <v>1984</v>
      </c>
      <c r="I23" s="262" t="s">
        <v>645</v>
      </c>
      <c r="J23" s="262" t="s">
        <v>645</v>
      </c>
      <c r="K23" s="262">
        <v>1</v>
      </c>
      <c r="L23" s="262" t="s">
        <v>645</v>
      </c>
      <c r="M23" s="262" t="s">
        <v>758</v>
      </c>
      <c r="N23" s="262" t="s">
        <v>62</v>
      </c>
      <c r="O23" s="262" t="s">
        <v>645</v>
      </c>
      <c r="P23" s="262" t="s">
        <v>645</v>
      </c>
      <c r="Q23" s="262"/>
      <c r="R23" s="261" t="s">
        <v>876</v>
      </c>
      <c r="S23" s="261" t="s">
        <v>877</v>
      </c>
      <c r="T23" s="261" t="s">
        <v>645</v>
      </c>
      <c r="U23" s="261" t="s">
        <v>645</v>
      </c>
      <c r="V23" s="335" t="s">
        <v>4</v>
      </c>
      <c r="W23" s="335" t="s">
        <v>4</v>
      </c>
      <c r="X23" s="335"/>
      <c r="Y23" s="335"/>
    </row>
    <row r="24" spans="1:25" ht="24.75" customHeight="1">
      <c r="A24" s="262">
        <v>16</v>
      </c>
      <c r="B24" s="262" t="s">
        <v>759</v>
      </c>
      <c r="C24" s="262" t="s">
        <v>760</v>
      </c>
      <c r="D24" s="262">
        <v>148076</v>
      </c>
      <c r="E24" s="262" t="s">
        <v>645</v>
      </c>
      <c r="F24" s="262" t="s">
        <v>759</v>
      </c>
      <c r="G24" s="262" t="s">
        <v>645</v>
      </c>
      <c r="H24" s="262">
        <v>1984</v>
      </c>
      <c r="I24" s="262" t="s">
        <v>645</v>
      </c>
      <c r="J24" s="262" t="s">
        <v>645</v>
      </c>
      <c r="K24" s="262">
        <v>1</v>
      </c>
      <c r="L24" s="262" t="s">
        <v>645</v>
      </c>
      <c r="M24" s="262" t="s">
        <v>645</v>
      </c>
      <c r="N24" s="262" t="s">
        <v>62</v>
      </c>
      <c r="O24" s="262" t="s">
        <v>645</v>
      </c>
      <c r="P24" s="262" t="s">
        <v>645</v>
      </c>
      <c r="Q24" s="262"/>
      <c r="R24" s="261" t="s">
        <v>876</v>
      </c>
      <c r="S24" s="261" t="s">
        <v>877</v>
      </c>
      <c r="T24" s="261" t="s">
        <v>645</v>
      </c>
      <c r="U24" s="261" t="s">
        <v>645</v>
      </c>
      <c r="V24" s="335" t="s">
        <v>4</v>
      </c>
      <c r="W24" s="335" t="s">
        <v>4</v>
      </c>
      <c r="X24" s="335"/>
      <c r="Y24" s="335"/>
    </row>
    <row r="25" spans="1:25" ht="24.75" customHeight="1">
      <c r="A25" s="262">
        <v>17</v>
      </c>
      <c r="B25" s="262" t="s">
        <v>659</v>
      </c>
      <c r="C25" s="277" t="s">
        <v>761</v>
      </c>
      <c r="D25" s="338" t="s">
        <v>762</v>
      </c>
      <c r="E25" s="276" t="s">
        <v>763</v>
      </c>
      <c r="F25" s="262" t="s">
        <v>653</v>
      </c>
      <c r="G25" s="262">
        <v>2287</v>
      </c>
      <c r="H25" s="262">
        <v>2015</v>
      </c>
      <c r="I25" s="262" t="s">
        <v>764</v>
      </c>
      <c r="J25" s="262" t="s">
        <v>765</v>
      </c>
      <c r="K25" s="262">
        <v>7</v>
      </c>
      <c r="L25" s="262" t="s">
        <v>766</v>
      </c>
      <c r="M25" s="262" t="s">
        <v>767</v>
      </c>
      <c r="N25" s="262" t="s">
        <v>62</v>
      </c>
      <c r="O25" s="262" t="s">
        <v>768</v>
      </c>
      <c r="P25" s="262" t="s">
        <v>975</v>
      </c>
      <c r="Q25" s="280">
        <v>62000</v>
      </c>
      <c r="R25" s="261" t="s">
        <v>765</v>
      </c>
      <c r="S25" s="261" t="s">
        <v>885</v>
      </c>
      <c r="T25" s="261" t="s">
        <v>765</v>
      </c>
      <c r="U25" s="261" t="s">
        <v>885</v>
      </c>
      <c r="V25" s="335" t="s">
        <v>4</v>
      </c>
      <c r="W25" s="335" t="s">
        <v>4</v>
      </c>
      <c r="X25" s="335" t="s">
        <v>4</v>
      </c>
      <c r="Y25" s="335"/>
    </row>
    <row r="26" spans="1:25" ht="24.75" customHeight="1">
      <c r="A26" s="262">
        <v>18</v>
      </c>
      <c r="B26" s="262" t="s">
        <v>659</v>
      </c>
      <c r="C26" s="277" t="s">
        <v>769</v>
      </c>
      <c r="D26" s="338" t="s">
        <v>770</v>
      </c>
      <c r="E26" s="276" t="s">
        <v>771</v>
      </c>
      <c r="F26" s="262" t="s">
        <v>663</v>
      </c>
      <c r="G26" s="262">
        <v>1242</v>
      </c>
      <c r="H26" s="262">
        <v>2015</v>
      </c>
      <c r="I26" s="262" t="s">
        <v>764</v>
      </c>
      <c r="J26" s="262" t="s">
        <v>765</v>
      </c>
      <c r="K26" s="262">
        <v>4</v>
      </c>
      <c r="L26" s="262" t="s">
        <v>645</v>
      </c>
      <c r="M26" s="262" t="s">
        <v>772</v>
      </c>
      <c r="N26" s="262" t="s">
        <v>62</v>
      </c>
      <c r="O26" s="262" t="s">
        <v>773</v>
      </c>
      <c r="P26" s="262" t="s">
        <v>975</v>
      </c>
      <c r="Q26" s="280">
        <v>16500</v>
      </c>
      <c r="R26" s="261" t="s">
        <v>765</v>
      </c>
      <c r="S26" s="261" t="s">
        <v>885</v>
      </c>
      <c r="T26" s="261" t="s">
        <v>765</v>
      </c>
      <c r="U26" s="261" t="s">
        <v>885</v>
      </c>
      <c r="V26" s="335" t="s">
        <v>4</v>
      </c>
      <c r="W26" s="335" t="s">
        <v>4</v>
      </c>
      <c r="X26" s="335" t="s">
        <v>4</v>
      </c>
      <c r="Y26" s="335" t="s">
        <v>4</v>
      </c>
    </row>
    <row r="27" spans="1:25" ht="24.75" customHeight="1">
      <c r="A27" s="262">
        <v>19</v>
      </c>
      <c r="B27" s="262" t="s">
        <v>774</v>
      </c>
      <c r="C27" s="262" t="s">
        <v>775</v>
      </c>
      <c r="D27" s="262" t="s">
        <v>776</v>
      </c>
      <c r="E27" s="276" t="s">
        <v>777</v>
      </c>
      <c r="F27" s="262" t="s">
        <v>686</v>
      </c>
      <c r="G27" s="262">
        <v>2409</v>
      </c>
      <c r="H27" s="262">
        <v>2016</v>
      </c>
      <c r="I27" s="262" t="s">
        <v>778</v>
      </c>
      <c r="J27" s="262" t="s">
        <v>779</v>
      </c>
      <c r="K27" s="262">
        <v>1</v>
      </c>
      <c r="L27" s="262" t="s">
        <v>645</v>
      </c>
      <c r="M27" s="262" t="s">
        <v>730</v>
      </c>
      <c r="N27" s="262" t="s">
        <v>62</v>
      </c>
      <c r="O27" s="262" t="s">
        <v>780</v>
      </c>
      <c r="P27" s="262" t="s">
        <v>645</v>
      </c>
      <c r="Q27" s="280">
        <v>154800</v>
      </c>
      <c r="R27" s="261" t="s">
        <v>886</v>
      </c>
      <c r="S27" s="261" t="s">
        <v>887</v>
      </c>
      <c r="T27" s="261" t="s">
        <v>886</v>
      </c>
      <c r="U27" s="261" t="s">
        <v>887</v>
      </c>
      <c r="V27" s="335" t="s">
        <v>4</v>
      </c>
      <c r="W27" s="335" t="s">
        <v>4</v>
      </c>
      <c r="X27" s="335" t="s">
        <v>4</v>
      </c>
      <c r="Y27" s="335"/>
    </row>
    <row r="28" spans="1:25" ht="24.75" customHeight="1">
      <c r="A28" s="262">
        <v>20</v>
      </c>
      <c r="B28" s="262" t="s">
        <v>781</v>
      </c>
      <c r="C28" s="262" t="s">
        <v>782</v>
      </c>
      <c r="D28" s="338" t="s">
        <v>783</v>
      </c>
      <c r="E28" s="276" t="s">
        <v>784</v>
      </c>
      <c r="F28" s="262" t="s">
        <v>653</v>
      </c>
      <c r="G28" s="262">
        <v>10837</v>
      </c>
      <c r="H28" s="262">
        <v>2017</v>
      </c>
      <c r="I28" s="262" t="s">
        <v>785</v>
      </c>
      <c r="J28" s="262" t="s">
        <v>751</v>
      </c>
      <c r="K28" s="262">
        <v>2</v>
      </c>
      <c r="L28" s="262" t="s">
        <v>786</v>
      </c>
      <c r="M28" s="262" t="s">
        <v>787</v>
      </c>
      <c r="N28" s="262" t="s">
        <v>62</v>
      </c>
      <c r="O28" s="262" t="s">
        <v>788</v>
      </c>
      <c r="P28" s="262" t="s">
        <v>975</v>
      </c>
      <c r="Q28" s="280">
        <v>316900</v>
      </c>
      <c r="R28" s="261" t="s">
        <v>888</v>
      </c>
      <c r="S28" s="261" t="s">
        <v>889</v>
      </c>
      <c r="T28" s="261" t="s">
        <v>888</v>
      </c>
      <c r="U28" s="261" t="s">
        <v>889</v>
      </c>
      <c r="V28" s="335" t="s">
        <v>4</v>
      </c>
      <c r="W28" s="335" t="s">
        <v>4</v>
      </c>
      <c r="X28" s="335" t="s">
        <v>4</v>
      </c>
      <c r="Y28" s="335"/>
    </row>
    <row r="29" spans="1:25" ht="24.75" customHeight="1">
      <c r="A29" s="262">
        <v>21</v>
      </c>
      <c r="B29" s="262" t="s">
        <v>650</v>
      </c>
      <c r="C29" s="262" t="s">
        <v>789</v>
      </c>
      <c r="D29" s="262" t="s">
        <v>790</v>
      </c>
      <c r="E29" s="340" t="s">
        <v>791</v>
      </c>
      <c r="F29" s="262" t="s">
        <v>653</v>
      </c>
      <c r="G29" s="262">
        <v>6700</v>
      </c>
      <c r="H29" s="262">
        <v>2018</v>
      </c>
      <c r="I29" s="262" t="s">
        <v>792</v>
      </c>
      <c r="J29" s="262" t="s">
        <v>712</v>
      </c>
      <c r="K29" s="262">
        <v>3</v>
      </c>
      <c r="L29" s="262" t="s">
        <v>793</v>
      </c>
      <c r="M29" s="262" t="s">
        <v>674</v>
      </c>
      <c r="N29" s="262" t="s">
        <v>62</v>
      </c>
      <c r="O29" s="262" t="s">
        <v>794</v>
      </c>
      <c r="P29" s="262" t="s">
        <v>975</v>
      </c>
      <c r="Q29" s="280">
        <v>374600</v>
      </c>
      <c r="R29" s="261" t="s">
        <v>890</v>
      </c>
      <c r="S29" s="261" t="s">
        <v>891</v>
      </c>
      <c r="T29" s="261" t="s">
        <v>890</v>
      </c>
      <c r="U29" s="261" t="s">
        <v>891</v>
      </c>
      <c r="V29" s="335" t="s">
        <v>4</v>
      </c>
      <c r="W29" s="335" t="s">
        <v>4</v>
      </c>
      <c r="X29" s="335" t="s">
        <v>4</v>
      </c>
      <c r="Y29" s="335"/>
    </row>
    <row r="30" spans="1:25" ht="24.75" customHeight="1">
      <c r="A30" s="262">
        <v>22</v>
      </c>
      <c r="B30" s="262" t="s">
        <v>781</v>
      </c>
      <c r="C30" s="262" t="s">
        <v>796</v>
      </c>
      <c r="D30" s="262" t="s">
        <v>797</v>
      </c>
      <c r="E30" s="340" t="s">
        <v>645</v>
      </c>
      <c r="F30" s="262" t="s">
        <v>798</v>
      </c>
      <c r="G30" s="262" t="s">
        <v>645</v>
      </c>
      <c r="H30" s="262">
        <v>2018</v>
      </c>
      <c r="I30" s="262" t="s">
        <v>799</v>
      </c>
      <c r="J30" s="262" t="s">
        <v>645</v>
      </c>
      <c r="K30" s="262">
        <v>1</v>
      </c>
      <c r="L30" s="262" t="s">
        <v>645</v>
      </c>
      <c r="M30" s="262" t="s">
        <v>645</v>
      </c>
      <c r="N30" s="262" t="s">
        <v>62</v>
      </c>
      <c r="O30" s="262" t="s">
        <v>800</v>
      </c>
      <c r="P30" s="262" t="s">
        <v>645</v>
      </c>
      <c r="Q30" s="280">
        <v>265000</v>
      </c>
      <c r="R30" s="261" t="s">
        <v>890</v>
      </c>
      <c r="S30" s="261" t="s">
        <v>891</v>
      </c>
      <c r="T30" s="261" t="s">
        <v>890</v>
      </c>
      <c r="U30" s="261" t="s">
        <v>891</v>
      </c>
      <c r="V30" s="335" t="s">
        <v>4</v>
      </c>
      <c r="W30" s="335" t="s">
        <v>4</v>
      </c>
      <c r="X30" s="335" t="s">
        <v>4</v>
      </c>
      <c r="Y30" s="335"/>
    </row>
    <row r="31" spans="1:25" ht="24.75" customHeight="1">
      <c r="A31" s="262">
        <v>23</v>
      </c>
      <c r="B31" s="262" t="s">
        <v>733</v>
      </c>
      <c r="C31" s="262" t="s">
        <v>801</v>
      </c>
      <c r="D31" s="262">
        <v>11712</v>
      </c>
      <c r="E31" s="341" t="s">
        <v>645</v>
      </c>
      <c r="F31" s="262" t="s">
        <v>802</v>
      </c>
      <c r="G31" s="262" t="s">
        <v>645</v>
      </c>
      <c r="H31" s="262">
        <v>1990</v>
      </c>
      <c r="I31" s="262" t="s">
        <v>645</v>
      </c>
      <c r="J31" s="262" t="s">
        <v>645</v>
      </c>
      <c r="K31" s="262">
        <v>1</v>
      </c>
      <c r="L31" s="262" t="s">
        <v>645</v>
      </c>
      <c r="M31" s="262" t="s">
        <v>645</v>
      </c>
      <c r="N31" s="262" t="s">
        <v>62</v>
      </c>
      <c r="O31" s="262" t="s">
        <v>645</v>
      </c>
      <c r="P31" s="262" t="s">
        <v>645</v>
      </c>
      <c r="Q31" s="262"/>
      <c r="R31" s="261" t="s">
        <v>876</v>
      </c>
      <c r="S31" s="261" t="s">
        <v>877</v>
      </c>
      <c r="T31" s="261" t="s">
        <v>645</v>
      </c>
      <c r="U31" s="261" t="s">
        <v>645</v>
      </c>
      <c r="V31" s="335" t="s">
        <v>4</v>
      </c>
      <c r="W31" s="335" t="s">
        <v>4</v>
      </c>
      <c r="X31" s="335"/>
      <c r="Y31" s="335"/>
    </row>
    <row r="32" spans="1:25" ht="12.75">
      <c r="A32" s="392" t="s">
        <v>843</v>
      </c>
      <c r="B32" s="392"/>
      <c r="C32" s="392"/>
      <c r="D32" s="392"/>
      <c r="E32" s="392"/>
      <c r="F32" s="392"/>
      <c r="G32" s="392"/>
      <c r="H32" s="392"/>
      <c r="I32" s="392"/>
      <c r="J32" s="392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42"/>
      <c r="W32" s="342"/>
      <c r="X32" s="342"/>
      <c r="Y32" s="342"/>
    </row>
    <row r="33" spans="1:25" ht="12.75">
      <c r="A33" s="2">
        <v>1</v>
      </c>
      <c r="B33" s="2" t="s">
        <v>824</v>
      </c>
      <c r="C33" s="2" t="s">
        <v>825</v>
      </c>
      <c r="D33" s="2" t="s">
        <v>826</v>
      </c>
      <c r="E33" s="2" t="s">
        <v>827</v>
      </c>
      <c r="F33" s="2" t="s">
        <v>828</v>
      </c>
      <c r="G33" s="2">
        <v>2800</v>
      </c>
      <c r="H33" s="2">
        <v>2006</v>
      </c>
      <c r="I33" s="2" t="s">
        <v>829</v>
      </c>
      <c r="J33" s="2" t="s">
        <v>830</v>
      </c>
      <c r="K33" s="2" t="s">
        <v>831</v>
      </c>
      <c r="L33" s="2"/>
      <c r="M33" s="2" t="s">
        <v>832</v>
      </c>
      <c r="N33" s="2" t="s">
        <v>62</v>
      </c>
      <c r="O33" s="2">
        <v>412087</v>
      </c>
      <c r="P33" s="2" t="s">
        <v>833</v>
      </c>
      <c r="Q33" s="282">
        <v>55800</v>
      </c>
      <c r="R33" s="3" t="s">
        <v>892</v>
      </c>
      <c r="S33" s="3" t="s">
        <v>893</v>
      </c>
      <c r="T33" s="3" t="s">
        <v>892</v>
      </c>
      <c r="U33" s="3" t="s">
        <v>893</v>
      </c>
      <c r="V33" s="335" t="s">
        <v>4</v>
      </c>
      <c r="W33" s="335" t="s">
        <v>4</v>
      </c>
      <c r="X33" s="335" t="s">
        <v>4</v>
      </c>
      <c r="Y33" s="335"/>
    </row>
    <row r="34" spans="1:25" ht="12.75">
      <c r="A34" s="393" t="s">
        <v>844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33"/>
      <c r="N34" s="333"/>
      <c r="O34" s="333"/>
      <c r="P34" s="333"/>
      <c r="Q34" s="333"/>
      <c r="R34" s="333"/>
      <c r="S34" s="333"/>
      <c r="T34" s="333"/>
      <c r="U34" s="333"/>
      <c r="V34" s="342"/>
      <c r="W34" s="342"/>
      <c r="X34" s="342"/>
      <c r="Y34" s="342"/>
    </row>
    <row r="35" spans="1:25" ht="25.5">
      <c r="A35" s="2">
        <v>1</v>
      </c>
      <c r="B35" s="2" t="s">
        <v>834</v>
      </c>
      <c r="C35" s="2" t="s">
        <v>835</v>
      </c>
      <c r="D35" s="2" t="s">
        <v>836</v>
      </c>
      <c r="E35" s="2" t="s">
        <v>837</v>
      </c>
      <c r="F35" s="2" t="s">
        <v>838</v>
      </c>
      <c r="G35" s="2" t="s">
        <v>839</v>
      </c>
      <c r="H35" s="2">
        <v>2014</v>
      </c>
      <c r="I35" s="2" t="s">
        <v>840</v>
      </c>
      <c r="J35" s="2" t="s">
        <v>841</v>
      </c>
      <c r="K35" s="2">
        <v>5</v>
      </c>
      <c r="L35" s="2"/>
      <c r="M35" s="2" t="s">
        <v>971</v>
      </c>
      <c r="N35" s="2" t="s">
        <v>169</v>
      </c>
      <c r="O35" s="2" t="s">
        <v>842</v>
      </c>
      <c r="P35" s="2" t="s">
        <v>976</v>
      </c>
      <c r="Q35" s="282">
        <v>59000</v>
      </c>
      <c r="R35" s="3" t="s">
        <v>900</v>
      </c>
      <c r="S35" s="3" t="s">
        <v>901</v>
      </c>
      <c r="T35" s="3" t="s">
        <v>900</v>
      </c>
      <c r="U35" s="3" t="s">
        <v>901</v>
      </c>
      <c r="V35" s="335" t="s">
        <v>4</v>
      </c>
      <c r="W35" s="335" t="s">
        <v>4</v>
      </c>
      <c r="X35" s="335" t="s">
        <v>4</v>
      </c>
      <c r="Y35" s="335" t="s">
        <v>4</v>
      </c>
    </row>
    <row r="36" spans="1:25" ht="12.75">
      <c r="A36" s="2">
        <v>2</v>
      </c>
      <c r="B36" s="2" t="s">
        <v>979</v>
      </c>
      <c r="C36" s="2" t="s">
        <v>980</v>
      </c>
      <c r="D36" s="2" t="s">
        <v>981</v>
      </c>
      <c r="E36" s="2" t="s">
        <v>982</v>
      </c>
      <c r="F36" s="2" t="s">
        <v>838</v>
      </c>
      <c r="G36" s="2">
        <v>999</v>
      </c>
      <c r="H36" s="2">
        <v>2019</v>
      </c>
      <c r="I36" s="2" t="s">
        <v>983</v>
      </c>
      <c r="J36" s="2"/>
      <c r="K36" s="2">
        <v>5</v>
      </c>
      <c r="L36" s="2"/>
      <c r="M36" s="2"/>
      <c r="N36" s="2" t="s">
        <v>62</v>
      </c>
      <c r="O36" s="2"/>
      <c r="P36" s="2" t="s">
        <v>975</v>
      </c>
      <c r="Q36" s="282">
        <v>50500</v>
      </c>
      <c r="R36" s="3" t="s">
        <v>985</v>
      </c>
      <c r="S36" s="3" t="s">
        <v>984</v>
      </c>
      <c r="T36" s="3" t="s">
        <v>985</v>
      </c>
      <c r="U36" s="3" t="s">
        <v>984</v>
      </c>
      <c r="V36" s="335" t="s">
        <v>4</v>
      </c>
      <c r="W36" s="335" t="s">
        <v>4</v>
      </c>
      <c r="X36" s="335" t="s">
        <v>4</v>
      </c>
      <c r="Y36" s="335" t="s">
        <v>4</v>
      </c>
    </row>
    <row r="37" spans="1:25" ht="12.75">
      <c r="A37" s="363" t="s">
        <v>397</v>
      </c>
      <c r="B37" s="363"/>
      <c r="C37" s="363"/>
      <c r="D37" s="363"/>
      <c r="E37" s="363"/>
      <c r="F37" s="363"/>
      <c r="G37" s="363"/>
      <c r="H37" s="363"/>
      <c r="I37" s="363"/>
      <c r="J37" s="363"/>
      <c r="K37" s="266"/>
      <c r="L37" s="266"/>
      <c r="M37" s="266"/>
      <c r="N37" s="266"/>
      <c r="O37" s="266"/>
      <c r="P37" s="267"/>
      <c r="Q37" s="267"/>
      <c r="R37" s="267"/>
      <c r="S37" s="267"/>
      <c r="T37" s="267"/>
      <c r="U37" s="267"/>
      <c r="V37" s="342"/>
      <c r="W37" s="342"/>
      <c r="X37" s="342"/>
      <c r="Y37" s="342"/>
    </row>
    <row r="38" spans="1:25" ht="12.75">
      <c r="A38" s="2">
        <v>1</v>
      </c>
      <c r="B38" s="268" t="s">
        <v>845</v>
      </c>
      <c r="C38" s="268" t="s">
        <v>846</v>
      </c>
      <c r="D38" s="268" t="s">
        <v>847</v>
      </c>
      <c r="E38" s="268" t="s">
        <v>848</v>
      </c>
      <c r="F38" s="268" t="s">
        <v>849</v>
      </c>
      <c r="G38" s="2">
        <v>2400</v>
      </c>
      <c r="H38" s="114">
        <v>1996</v>
      </c>
      <c r="I38" s="278">
        <v>35601</v>
      </c>
      <c r="J38" s="278"/>
      <c r="K38" s="269">
        <v>9</v>
      </c>
      <c r="L38" s="2"/>
      <c r="M38" s="2" t="s">
        <v>850</v>
      </c>
      <c r="N38" s="2" t="s">
        <v>169</v>
      </c>
      <c r="O38" s="270" t="s">
        <v>851</v>
      </c>
      <c r="P38" s="270"/>
      <c r="Q38" s="270"/>
      <c r="R38" s="284" t="s">
        <v>902</v>
      </c>
      <c r="S38" s="284" t="s">
        <v>903</v>
      </c>
      <c r="T38" s="284"/>
      <c r="U38" s="284"/>
      <c r="V38" s="335" t="s">
        <v>4</v>
      </c>
      <c r="W38" s="335" t="s">
        <v>4</v>
      </c>
      <c r="X38" s="335"/>
      <c r="Y38" s="335"/>
    </row>
    <row r="39" spans="1:25" ht="25.5">
      <c r="A39" s="2">
        <v>2</v>
      </c>
      <c r="B39" s="268" t="s">
        <v>969</v>
      </c>
      <c r="C39" s="268" t="s">
        <v>968</v>
      </c>
      <c r="D39" s="268" t="s">
        <v>966</v>
      </c>
      <c r="E39" s="268" t="s">
        <v>967</v>
      </c>
      <c r="F39" s="268" t="s">
        <v>849</v>
      </c>
      <c r="G39" s="2">
        <v>1598</v>
      </c>
      <c r="H39" s="114">
        <v>2019</v>
      </c>
      <c r="I39" s="278" t="s">
        <v>970</v>
      </c>
      <c r="J39" s="278"/>
      <c r="K39" s="269">
        <v>9</v>
      </c>
      <c r="L39" s="2"/>
      <c r="M39" s="2" t="s">
        <v>972</v>
      </c>
      <c r="N39" s="2" t="s">
        <v>169</v>
      </c>
      <c r="O39" s="270"/>
      <c r="P39" s="270" t="s">
        <v>975</v>
      </c>
      <c r="Q39" s="282">
        <v>112500</v>
      </c>
      <c r="R39" s="284" t="s">
        <v>973</v>
      </c>
      <c r="S39" s="284" t="s">
        <v>974</v>
      </c>
      <c r="T39" s="284" t="s">
        <v>973</v>
      </c>
      <c r="U39" s="284" t="s">
        <v>974</v>
      </c>
      <c r="V39" s="335" t="s">
        <v>4</v>
      </c>
      <c r="W39" s="335" t="s">
        <v>4</v>
      </c>
      <c r="X39" s="335" t="s">
        <v>4</v>
      </c>
      <c r="Y39" s="335"/>
    </row>
    <row r="40" spans="1:25" ht="25.5">
      <c r="A40" s="2">
        <v>3</v>
      </c>
      <c r="B40" s="2" t="s">
        <v>852</v>
      </c>
      <c r="C40" s="2" t="s">
        <v>853</v>
      </c>
      <c r="D40" s="2" t="s">
        <v>854</v>
      </c>
      <c r="E40" s="2" t="s">
        <v>855</v>
      </c>
      <c r="F40" s="2" t="s">
        <v>856</v>
      </c>
      <c r="G40" s="2">
        <v>1360</v>
      </c>
      <c r="H40" s="114">
        <v>2009</v>
      </c>
      <c r="I40" s="278">
        <v>40163</v>
      </c>
      <c r="J40" s="278"/>
      <c r="K40" s="2">
        <v>2</v>
      </c>
      <c r="L40" s="2" t="s">
        <v>857</v>
      </c>
      <c r="M40" s="2"/>
      <c r="N40" s="2" t="s">
        <v>169</v>
      </c>
      <c r="O40" s="270" t="s">
        <v>858</v>
      </c>
      <c r="P40" s="270" t="s">
        <v>975</v>
      </c>
      <c r="Q40" s="281">
        <v>12500</v>
      </c>
      <c r="R40" s="284" t="s">
        <v>904</v>
      </c>
      <c r="S40" s="284" t="s">
        <v>905</v>
      </c>
      <c r="T40" s="284" t="s">
        <v>904</v>
      </c>
      <c r="U40" s="284" t="s">
        <v>905</v>
      </c>
      <c r="V40" s="335" t="s">
        <v>4</v>
      </c>
      <c r="W40" s="335" t="s">
        <v>4</v>
      </c>
      <c r="X40" s="335" t="s">
        <v>4</v>
      </c>
      <c r="Y40" s="335" t="s">
        <v>4</v>
      </c>
    </row>
    <row r="41" spans="1:25" ht="12.75">
      <c r="A41" s="363" t="s">
        <v>895</v>
      </c>
      <c r="B41" s="363"/>
      <c r="C41" s="363"/>
      <c r="D41" s="363"/>
      <c r="E41" s="363"/>
      <c r="F41" s="363"/>
      <c r="G41" s="363"/>
      <c r="H41" s="267"/>
      <c r="I41" s="267"/>
      <c r="J41" s="267"/>
      <c r="K41" s="267"/>
      <c r="L41" s="267"/>
      <c r="M41" s="267"/>
      <c r="N41" s="267"/>
      <c r="O41" s="267"/>
      <c r="P41" s="333"/>
      <c r="Q41" s="333"/>
      <c r="R41" s="333"/>
      <c r="S41" s="333"/>
      <c r="T41" s="333"/>
      <c r="U41" s="333"/>
      <c r="V41" s="342"/>
      <c r="W41" s="342"/>
      <c r="X41" s="342"/>
      <c r="Y41" s="342"/>
    </row>
    <row r="42" spans="1:25" ht="12.75">
      <c r="A42" s="2">
        <v>1</v>
      </c>
      <c r="B42" s="2" t="s">
        <v>859</v>
      </c>
      <c r="C42" s="2" t="s">
        <v>860</v>
      </c>
      <c r="D42" s="272" t="s">
        <v>861</v>
      </c>
      <c r="E42" s="2" t="s">
        <v>862</v>
      </c>
      <c r="F42" s="272" t="s">
        <v>863</v>
      </c>
      <c r="G42" s="2">
        <v>1299</v>
      </c>
      <c r="H42" s="273">
        <v>1999</v>
      </c>
      <c r="I42" s="271"/>
      <c r="J42" s="271"/>
      <c r="K42" s="271">
        <v>5</v>
      </c>
      <c r="L42" s="271"/>
      <c r="M42" s="50"/>
      <c r="N42" s="97"/>
      <c r="O42" s="97"/>
      <c r="P42" s="97"/>
      <c r="Q42" s="336"/>
      <c r="R42" s="283" t="s">
        <v>906</v>
      </c>
      <c r="S42" s="283" t="s">
        <v>908</v>
      </c>
      <c r="T42" s="336"/>
      <c r="U42" s="336"/>
      <c r="V42" s="335" t="s">
        <v>4</v>
      </c>
      <c r="W42" s="335" t="s">
        <v>4</v>
      </c>
      <c r="X42" s="335"/>
      <c r="Y42" s="335"/>
    </row>
    <row r="43" spans="1:25" ht="12.75">
      <c r="A43" s="335">
        <v>2</v>
      </c>
      <c r="B43" s="2" t="s">
        <v>909</v>
      </c>
      <c r="C43" s="2" t="s">
        <v>910</v>
      </c>
      <c r="D43" s="2" t="s">
        <v>896</v>
      </c>
      <c r="E43" s="2" t="s">
        <v>897</v>
      </c>
      <c r="F43" s="2" t="s">
        <v>863</v>
      </c>
      <c r="G43" s="2">
        <v>998</v>
      </c>
      <c r="H43" s="2">
        <v>2008</v>
      </c>
      <c r="I43" s="2" t="s">
        <v>898</v>
      </c>
      <c r="J43" s="2" t="s">
        <v>899</v>
      </c>
      <c r="K43" s="2">
        <v>5</v>
      </c>
      <c r="L43" s="2"/>
      <c r="M43" s="113" t="s">
        <v>713</v>
      </c>
      <c r="N43" s="113" t="s">
        <v>67</v>
      </c>
      <c r="O43" s="113">
        <v>148635</v>
      </c>
      <c r="P43" s="113"/>
      <c r="Q43" s="113"/>
      <c r="R43" s="286" t="s">
        <v>907</v>
      </c>
      <c r="S43" s="286" t="s">
        <v>911</v>
      </c>
      <c r="T43" s="286"/>
      <c r="U43" s="286"/>
      <c r="V43" s="335" t="s">
        <v>4</v>
      </c>
      <c r="W43" s="335" t="s">
        <v>4</v>
      </c>
      <c r="X43" s="335"/>
      <c r="Y43" s="335" t="s">
        <v>4</v>
      </c>
    </row>
    <row r="44" ht="12.75">
      <c r="C44" s="343"/>
    </row>
    <row r="45" ht="12.75">
      <c r="C45" s="345"/>
    </row>
    <row r="46" ht="12.75">
      <c r="C46" s="343"/>
    </row>
    <row r="47" ht="12.75">
      <c r="C47" s="345"/>
    </row>
    <row r="48" ht="12.75">
      <c r="C48" s="343"/>
    </row>
    <row r="49" ht="12.75">
      <c r="C49" s="345"/>
    </row>
    <row r="50" ht="12.75">
      <c r="C50" s="343"/>
    </row>
    <row r="51" ht="12.75">
      <c r="C51" s="345"/>
    </row>
    <row r="52" ht="12.75">
      <c r="C52" s="343"/>
    </row>
    <row r="53" ht="12.75">
      <c r="C53" s="345"/>
    </row>
    <row r="54" ht="12.75">
      <c r="C54" s="343"/>
    </row>
    <row r="55" ht="12.75">
      <c r="C55" s="345"/>
    </row>
    <row r="56" ht="12.75">
      <c r="C56" s="343"/>
    </row>
    <row r="57" ht="12.75">
      <c r="C57" s="345"/>
    </row>
    <row r="58" ht="12.75">
      <c r="C58" s="343"/>
    </row>
    <row r="59" ht="12.75">
      <c r="C59" s="345"/>
    </row>
    <row r="60" ht="12.75">
      <c r="C60" s="343"/>
    </row>
    <row r="61" ht="12.75">
      <c r="C61" s="345"/>
    </row>
    <row r="62" ht="12.75">
      <c r="C62" s="343"/>
    </row>
    <row r="63" ht="12.75">
      <c r="C63" s="343"/>
    </row>
  </sheetData>
  <sheetProtection/>
  <mergeCells count="27">
    <mergeCell ref="K5:K7"/>
    <mergeCell ref="A4:L4"/>
    <mergeCell ref="M4:U4"/>
    <mergeCell ref="A5:A7"/>
    <mergeCell ref="B5:B7"/>
    <mergeCell ref="C5:C7"/>
    <mergeCell ref="D5:D7"/>
    <mergeCell ref="E5:E7"/>
    <mergeCell ref="F5:F7"/>
    <mergeCell ref="J5:J7"/>
    <mergeCell ref="R5:S6"/>
    <mergeCell ref="T5:U6"/>
    <mergeCell ref="L5:L7"/>
    <mergeCell ref="M5:M7"/>
    <mergeCell ref="N5:N7"/>
    <mergeCell ref="O5:O7"/>
    <mergeCell ref="P5:P7"/>
    <mergeCell ref="V5:Y6"/>
    <mergeCell ref="A8:Q8"/>
    <mergeCell ref="A32:J32"/>
    <mergeCell ref="A37:J37"/>
    <mergeCell ref="A41:G41"/>
    <mergeCell ref="A34:L34"/>
    <mergeCell ref="Q5:Q7"/>
    <mergeCell ref="G5:G7"/>
    <mergeCell ref="H5:H7"/>
    <mergeCell ref="I5:I7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view="pageBreakPreview" zoomScale="60" zoomScalePageLayoutView="0" workbookViewId="0" topLeftCell="A1">
      <selection activeCell="F44" sqref="F44"/>
    </sheetView>
  </sheetViews>
  <sheetFormatPr defaultColWidth="9.140625" defaultRowHeight="12.75"/>
  <cols>
    <col min="1" max="1" width="4.140625" style="71" customWidth="1"/>
    <col min="2" max="2" width="53.28125" style="0" customWidth="1"/>
    <col min="3" max="3" width="37.57421875" style="0" customWidth="1"/>
  </cols>
  <sheetData>
    <row r="1" spans="2:3" ht="15" customHeight="1">
      <c r="B1" s="21" t="s">
        <v>33</v>
      </c>
      <c r="C1" s="77"/>
    </row>
    <row r="2" ht="12.75">
      <c r="B2" s="21"/>
    </row>
    <row r="3" spans="1:4" ht="69" customHeight="1">
      <c r="A3" s="407" t="s">
        <v>457</v>
      </c>
      <c r="B3" s="407"/>
      <c r="C3" s="407"/>
      <c r="D3" s="79"/>
    </row>
    <row r="4" spans="1:4" ht="9" customHeight="1">
      <c r="A4" s="78"/>
      <c r="B4" s="78"/>
      <c r="C4" s="78"/>
      <c r="D4" s="79"/>
    </row>
    <row r="6" spans="1:3" ht="30.75" customHeight="1">
      <c r="A6" s="80" t="s">
        <v>15</v>
      </c>
      <c r="B6" s="80" t="s">
        <v>22</v>
      </c>
      <c r="C6" s="81" t="s">
        <v>23</v>
      </c>
    </row>
    <row r="7" spans="1:3" ht="17.25" customHeight="1">
      <c r="A7" s="404" t="s">
        <v>208</v>
      </c>
      <c r="B7" s="405"/>
      <c r="C7" s="406"/>
    </row>
    <row r="8" spans="1:3" ht="18" customHeight="1">
      <c r="A8" s="70">
        <v>1</v>
      </c>
      <c r="B8" s="48" t="s">
        <v>209</v>
      </c>
      <c r="C8" s="70" t="s">
        <v>210</v>
      </c>
    </row>
    <row r="9" spans="1:3" ht="18" customHeight="1">
      <c r="A9" s="70">
        <v>2</v>
      </c>
      <c r="B9" s="48"/>
      <c r="C9" s="70"/>
    </row>
    <row r="10" spans="1:3" ht="18" customHeight="1">
      <c r="A10" s="70">
        <v>3</v>
      </c>
      <c r="B10" s="48"/>
      <c r="C10" s="70"/>
    </row>
    <row r="11" spans="1:3" ht="17.25" customHeight="1">
      <c r="A11" s="404" t="s">
        <v>216</v>
      </c>
      <c r="B11" s="405"/>
      <c r="C11" s="406"/>
    </row>
    <row r="12" spans="1:3" ht="18" customHeight="1">
      <c r="A12" s="70">
        <v>1</v>
      </c>
      <c r="B12" s="31" t="s">
        <v>217</v>
      </c>
      <c r="C12" s="70"/>
    </row>
    <row r="13" spans="1:3" ht="18" customHeight="1">
      <c r="A13" s="70">
        <v>2</v>
      </c>
      <c r="B13" s="31" t="s">
        <v>498</v>
      </c>
      <c r="C13" s="70"/>
    </row>
    <row r="14" spans="1:3" ht="18" customHeight="1">
      <c r="A14" s="70">
        <v>3</v>
      </c>
      <c r="B14" s="48"/>
      <c r="C14" s="70"/>
    </row>
    <row r="15" spans="1:3" ht="17.25" customHeight="1">
      <c r="A15" s="404" t="s">
        <v>277</v>
      </c>
      <c r="B15" s="405"/>
      <c r="C15" s="406"/>
    </row>
    <row r="16" spans="1:3" ht="32.25" customHeight="1">
      <c r="A16" s="70">
        <v>1</v>
      </c>
      <c r="B16" s="134" t="s">
        <v>275</v>
      </c>
      <c r="C16" s="81" t="s">
        <v>276</v>
      </c>
    </row>
    <row r="17" spans="1:3" ht="18" customHeight="1">
      <c r="A17" s="70">
        <v>2</v>
      </c>
      <c r="B17" s="48"/>
      <c r="C17" s="70"/>
    </row>
    <row r="18" spans="1:3" ht="18" customHeight="1">
      <c r="A18" s="70">
        <v>3</v>
      </c>
      <c r="B18" s="48"/>
      <c r="C18" s="70"/>
    </row>
    <row r="19" spans="1:3" ht="17.25" customHeight="1">
      <c r="A19" s="404" t="s">
        <v>307</v>
      </c>
      <c r="B19" s="405"/>
      <c r="C19" s="406"/>
    </row>
    <row r="20" spans="1:3" ht="18" customHeight="1">
      <c r="A20" s="70">
        <v>1</v>
      </c>
      <c r="B20" s="48" t="s">
        <v>306</v>
      </c>
      <c r="C20" s="70" t="s">
        <v>305</v>
      </c>
    </row>
    <row r="21" spans="1:3" ht="18" customHeight="1">
      <c r="A21" s="70">
        <v>2</v>
      </c>
      <c r="B21" s="48"/>
      <c r="C21" s="70"/>
    </row>
    <row r="22" spans="1:3" ht="18" customHeight="1">
      <c r="A22" s="70">
        <v>3</v>
      </c>
      <c r="B22" s="48"/>
      <c r="C22" s="70"/>
    </row>
    <row r="23" spans="1:3" ht="17.25" customHeight="1">
      <c r="A23" s="404" t="s">
        <v>372</v>
      </c>
      <c r="B23" s="405"/>
      <c r="C23" s="406"/>
    </row>
    <row r="24" spans="1:3" ht="18" customHeight="1">
      <c r="A24" s="70">
        <v>1</v>
      </c>
      <c r="B24" s="48" t="s">
        <v>371</v>
      </c>
      <c r="C24" s="70"/>
    </row>
    <row r="25" spans="1:3" ht="18" customHeight="1">
      <c r="A25" s="70">
        <v>2</v>
      </c>
      <c r="B25" s="48"/>
      <c r="C25" s="70"/>
    </row>
    <row r="26" spans="1:3" ht="18" customHeight="1">
      <c r="A26" s="70">
        <v>3</v>
      </c>
      <c r="B26" s="48"/>
      <c r="C26" s="70"/>
    </row>
    <row r="27" spans="1:3" ht="12.75">
      <c r="A27" s="404" t="s">
        <v>526</v>
      </c>
      <c r="B27" s="405"/>
      <c r="C27" s="406"/>
    </row>
    <row r="28" spans="1:3" ht="12.75">
      <c r="A28" s="70">
        <v>1</v>
      </c>
      <c r="B28" s="31" t="s">
        <v>527</v>
      </c>
      <c r="C28" s="48"/>
    </row>
  </sheetData>
  <sheetProtection/>
  <mergeCells count="7">
    <mergeCell ref="A27:C27"/>
    <mergeCell ref="A3:C3"/>
    <mergeCell ref="A7:C7"/>
    <mergeCell ref="A11:C11"/>
    <mergeCell ref="A15:C15"/>
    <mergeCell ref="A19:C19"/>
    <mergeCell ref="A23:C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arkadiusz.kubosz</cp:lastModifiedBy>
  <cp:lastPrinted>2019-09-26T12:51:10Z</cp:lastPrinted>
  <dcterms:created xsi:type="dcterms:W3CDTF">2004-04-21T13:58:08Z</dcterms:created>
  <dcterms:modified xsi:type="dcterms:W3CDTF">2019-10-25T08:01:11Z</dcterms:modified>
  <cp:category/>
  <cp:version/>
  <cp:contentType/>
  <cp:contentStatus/>
</cp:coreProperties>
</file>