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762" firstSheet="2" activeTab="11"/>
  </bookViews>
  <sheets>
    <sheet name="01_01_2005" sheetId="1" r:id="rId1"/>
    <sheet name="01.01.2007" sheetId="2" r:id="rId2"/>
    <sheet name="29.03.2007" sheetId="3" r:id="rId3"/>
    <sheet name="26.04.2007" sheetId="4" r:id="rId4"/>
    <sheet name="31.05.2007" sheetId="5" r:id="rId5"/>
    <sheet name="28.06.2007" sheetId="6" r:id="rId6"/>
    <sheet name="30.08.2007" sheetId="7" r:id="rId7"/>
    <sheet name="04.09.2007" sheetId="8" r:id="rId8"/>
    <sheet name="27.09.2007" sheetId="9" r:id="rId9"/>
    <sheet name="25.10.2007" sheetId="10" r:id="rId10"/>
    <sheet name="06.11.2007" sheetId="11" r:id="rId11"/>
    <sheet name="30.11.2007" sheetId="12" r:id="rId12"/>
  </sheets>
  <definedNames>
    <definedName name="_xlnm.Print_Area" localSheetId="7">'04.09.2007'!$A$1:$AM$52</definedName>
    <definedName name="_xlnm.Print_Area" localSheetId="10">'06.11.2007'!$A$1:$AS$52</definedName>
    <definedName name="_xlnm.Print_Area" localSheetId="8">'27.09.2007'!$A$1:$AO$52</definedName>
    <definedName name="_xlnm.Print_Area" localSheetId="11">'30.11.2007'!$A$1:$AU$52</definedName>
  </definedNames>
  <calcPr fullCalcOnLoad="1"/>
</workbook>
</file>

<file path=xl/sharedStrings.xml><?xml version="1.0" encoding="utf-8"?>
<sst xmlns="http://schemas.openxmlformats.org/spreadsheetml/2006/main" count="1488" uniqueCount="94">
  <si>
    <t>Załącznik Nr 1a</t>
  </si>
  <si>
    <t>Załącznik Nr 1A</t>
  </si>
  <si>
    <t>do Uchwały Nr</t>
  </si>
  <si>
    <t>do Uchwały Nr         /2002</t>
  </si>
  <si>
    <t>Rady Powiatu Grodziskiego</t>
  </si>
  <si>
    <t>z dnia 26 kwietnia 2001r.</t>
  </si>
  <si>
    <t>z dnia 27.06.2002</t>
  </si>
  <si>
    <t>z dnia 29.08.2002</t>
  </si>
  <si>
    <t xml:space="preserve">PLAN ZADAŃ Z ZAKRESU ADMINISTRACJI RZĄDOWEJ </t>
  </si>
  <si>
    <t>I INNYCH ZADAŃ ZLECONYCH</t>
  </si>
  <si>
    <t>PLAN DOCHODÓW</t>
  </si>
  <si>
    <t>Klasyfikacja budżetowa</t>
  </si>
  <si>
    <t>Treść</t>
  </si>
  <si>
    <t>Kwota</t>
  </si>
  <si>
    <t>Zmiany</t>
  </si>
  <si>
    <t>Plan po</t>
  </si>
  <si>
    <t xml:space="preserve">PLAN </t>
  </si>
  <si>
    <t>PLAN</t>
  </si>
  <si>
    <t>dział</t>
  </si>
  <si>
    <t>Rozdział</t>
  </si>
  <si>
    <t xml:space="preserve">§ </t>
  </si>
  <si>
    <t>w złotych</t>
  </si>
  <si>
    <t>26.04.01</t>
  </si>
  <si>
    <t>zmianach</t>
  </si>
  <si>
    <t>28.05.2001</t>
  </si>
  <si>
    <t>30.08.2001</t>
  </si>
  <si>
    <t>27.09.2001</t>
  </si>
  <si>
    <t>2002r.</t>
  </si>
  <si>
    <t>28.02.2002</t>
  </si>
  <si>
    <t>27.06.2002</t>
  </si>
  <si>
    <t>26.09.2002</t>
  </si>
  <si>
    <t>010</t>
  </si>
  <si>
    <t>01005</t>
  </si>
  <si>
    <t>dotacje celowe na zadania z zakresu administracji</t>
  </si>
  <si>
    <t>rządowej</t>
  </si>
  <si>
    <t>700</t>
  </si>
  <si>
    <t>70005</t>
  </si>
  <si>
    <t>rzadowej</t>
  </si>
  <si>
    <t>dotacje celowe na inwestycje z zakresu administracji</t>
  </si>
  <si>
    <t>rządowej realizowane przez powiat</t>
  </si>
  <si>
    <t xml:space="preserve">rządowej </t>
  </si>
  <si>
    <t>RAZEM</t>
  </si>
  <si>
    <t>2005r.</t>
  </si>
  <si>
    <t xml:space="preserve">dotacje celowe na inwestycje z zakresu administracji </t>
  </si>
  <si>
    <t>z dnia 17stycznia 2005r.</t>
  </si>
  <si>
    <t>do Uchwały Nr     /2005</t>
  </si>
  <si>
    <t xml:space="preserve">Zarządu  Powiatu Grodziskiego </t>
  </si>
  <si>
    <t>Plan</t>
  </si>
  <si>
    <t>po zmianach</t>
  </si>
  <si>
    <t>31.03.2005</t>
  </si>
  <si>
    <t>28.04.2005</t>
  </si>
  <si>
    <t>31.05.2005</t>
  </si>
  <si>
    <t>do Uchwały Nr       /2005</t>
  </si>
  <si>
    <t>31.08.2005</t>
  </si>
  <si>
    <t xml:space="preserve">do Uchwały Nr  </t>
  </si>
  <si>
    <t>z dnia 31 sierpnia 2005r.</t>
  </si>
  <si>
    <t xml:space="preserve">dotacje celowe na zadania bieżące z zakresu </t>
  </si>
  <si>
    <t>administracji rządowej</t>
  </si>
  <si>
    <t>do Uchwały Nr          /2007</t>
  </si>
  <si>
    <t>Zarządy Powiatu Grodziskiego</t>
  </si>
  <si>
    <t>na 2007 rok</t>
  </si>
  <si>
    <t>z dnia 9 stycznia 2007 r.</t>
  </si>
  <si>
    <t>Plan przed zmianami</t>
  </si>
  <si>
    <t>Plan po zmianach</t>
  </si>
  <si>
    <t>z dnia 29 marca 2007 r.</t>
  </si>
  <si>
    <t>Zmiany 29.03.2007</t>
  </si>
  <si>
    <t>z dnia 26 kwietnia 2007 roku</t>
  </si>
  <si>
    <t>Zmiany 26.04.2007</t>
  </si>
  <si>
    <t>do Uchwały Nr 36/VI/2007</t>
  </si>
  <si>
    <t>z dnia 31 maja 2007 r.</t>
  </si>
  <si>
    <t>Zmiany 31.05.2007</t>
  </si>
  <si>
    <t>do Uchwały Nr 52/VIII/2007</t>
  </si>
  <si>
    <t>Zmiany 28.06.2007</t>
  </si>
  <si>
    <t>Paln po zmianach</t>
  </si>
  <si>
    <t>z dnia 28 czerwca 2007 r.</t>
  </si>
  <si>
    <t>do Uchwały Nr 58/IX/2007</t>
  </si>
  <si>
    <t>Zmiany 30.08.2007</t>
  </si>
  <si>
    <t>Plan przed  zmianami</t>
  </si>
  <si>
    <t>z dnia 30 sierpnia 2007 r.</t>
  </si>
  <si>
    <t>do Uchwały Nr 63/X/07</t>
  </si>
  <si>
    <t>Zarządu Powiatu Grodziskiego</t>
  </si>
  <si>
    <t>z dnia 4 wrzesnia 2007 roku</t>
  </si>
  <si>
    <t>Zmiany 04.09.2007</t>
  </si>
  <si>
    <t>z dnia 27 wrzesnia 2007 roku</t>
  </si>
  <si>
    <t>Zmiany 27.09.2007</t>
  </si>
  <si>
    <t>do Uchwały Nr 73/XI/2007</t>
  </si>
  <si>
    <t>Zmiany 25.10.2007</t>
  </si>
  <si>
    <t>z dnia 25 października 2007 roku</t>
  </si>
  <si>
    <t>do Uchwały Nr 77/XII/2007</t>
  </si>
  <si>
    <t>Zmiany 06.11.2007</t>
  </si>
  <si>
    <t>do Uchwały</t>
  </si>
  <si>
    <t>z dnia 06 listopada 2007 roku</t>
  </si>
  <si>
    <t>z dnia 30 listopada 2007 roku</t>
  </si>
  <si>
    <t>Zmiany 30.11.2007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</si>
</sst>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sz val="14"/>
      <name val="Arial CE"/>
      <family val="2"/>
    </font>
    <font>
      <b/>
      <sz val="14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1" fillId="0" borderId="7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1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3" fontId="1" fillId="0" borderId="2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view="pageBreakPreview" zoomScaleNormal="75" zoomScaleSheetLayoutView="100" workbookViewId="0" topLeftCell="C35">
      <selection activeCell="D2" sqref="D2"/>
    </sheetView>
  </sheetViews>
  <sheetFormatPr defaultColWidth="9.140625" defaultRowHeight="12.75"/>
  <cols>
    <col min="1" max="1" width="7.421875" style="1" customWidth="1"/>
    <col min="2" max="2" width="11.28125" style="1" customWidth="1"/>
    <col min="3" max="3" width="8.8515625" style="1" customWidth="1"/>
    <col min="4" max="4" width="56.28125" style="1" customWidth="1"/>
    <col min="5" max="5" width="0.13671875" style="1" hidden="1" customWidth="1"/>
    <col min="6" max="6" width="10.7109375" style="1" hidden="1" customWidth="1"/>
    <col min="7" max="7" width="13.00390625" style="1" hidden="1" customWidth="1"/>
    <col min="8" max="8" width="12.00390625" style="1" hidden="1" customWidth="1"/>
    <col min="9" max="9" width="0.13671875" style="1" hidden="1" customWidth="1"/>
    <col min="10" max="10" width="13.8515625" style="1" hidden="1" customWidth="1"/>
    <col min="11" max="11" width="14.00390625" style="1" hidden="1" customWidth="1"/>
    <col min="12" max="12" width="13.00390625" style="1" hidden="1" customWidth="1"/>
    <col min="13" max="13" width="15.140625" style="1" hidden="1" customWidth="1"/>
    <col min="14" max="14" width="0.13671875" style="1" hidden="1" customWidth="1"/>
    <col min="15" max="15" width="14.8515625" style="1" hidden="1" customWidth="1"/>
    <col min="16" max="16" width="12.8515625" style="1" hidden="1" customWidth="1"/>
    <col min="17" max="17" width="16.57421875" style="1" hidden="1" customWidth="1"/>
    <col min="18" max="18" width="13.421875" style="1" hidden="1" customWidth="1"/>
    <col min="19" max="19" width="15.57421875" style="1" customWidth="1"/>
    <col min="20" max="16384" width="9.140625" style="1" customWidth="1"/>
  </cols>
  <sheetData>
    <row r="1" spans="5:19" ht="18">
      <c r="E1" s="2" t="s">
        <v>0</v>
      </c>
      <c r="H1" s="3"/>
      <c r="M1" s="4" t="s">
        <v>0</v>
      </c>
      <c r="N1" s="5"/>
      <c r="O1" s="4" t="s">
        <v>0</v>
      </c>
      <c r="P1" s="5"/>
      <c r="Q1" s="4" t="s">
        <v>0</v>
      </c>
      <c r="R1" s="5"/>
      <c r="S1" s="2" t="s">
        <v>1</v>
      </c>
    </row>
    <row r="2" spans="5:19" ht="18">
      <c r="E2" s="2" t="s">
        <v>2</v>
      </c>
      <c r="H2" s="3"/>
      <c r="M2" s="4" t="s">
        <v>3</v>
      </c>
      <c r="N2" s="5"/>
      <c r="O2" s="4" t="s">
        <v>3</v>
      </c>
      <c r="P2" s="5"/>
      <c r="Q2" s="4" t="s">
        <v>3</v>
      </c>
      <c r="R2" s="5"/>
      <c r="S2" s="2" t="s">
        <v>45</v>
      </c>
    </row>
    <row r="3" spans="5:19" ht="18">
      <c r="E3" s="6" t="s">
        <v>4</v>
      </c>
      <c r="H3" s="7"/>
      <c r="M3" s="4" t="s">
        <v>4</v>
      </c>
      <c r="N3" s="5"/>
      <c r="O3" s="4" t="s">
        <v>4</v>
      </c>
      <c r="P3" s="5"/>
      <c r="Q3" s="4" t="s">
        <v>4</v>
      </c>
      <c r="R3" s="5"/>
      <c r="S3" s="2" t="s">
        <v>46</v>
      </c>
    </row>
    <row r="4" spans="5:19" ht="18">
      <c r="E4" s="2" t="s">
        <v>5</v>
      </c>
      <c r="H4" s="3"/>
      <c r="M4" s="4" t="s">
        <v>6</v>
      </c>
      <c r="N4" s="5"/>
      <c r="O4" s="4" t="s">
        <v>7</v>
      </c>
      <c r="P4" s="5"/>
      <c r="Q4" s="4" t="s">
        <v>7</v>
      </c>
      <c r="R4" s="5"/>
      <c r="S4" s="2" t="s">
        <v>44</v>
      </c>
    </row>
    <row r="5" spans="4:5" ht="15">
      <c r="D5" s="5"/>
      <c r="E5" s="5"/>
    </row>
    <row r="7" spans="1:21" ht="18">
      <c r="A7" s="73" t="s">
        <v>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1:21" ht="18">
      <c r="A8" s="73" t="s">
        <v>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</row>
    <row r="9" spans="1:5" ht="15.75">
      <c r="A9" s="8"/>
      <c r="B9" s="8"/>
      <c r="C9" s="8"/>
      <c r="D9" s="8"/>
      <c r="E9" s="8"/>
    </row>
    <row r="11" spans="1:21" ht="15.75">
      <c r="A11" s="75" t="s">
        <v>10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</row>
    <row r="12" spans="1:5" ht="15.75">
      <c r="A12" s="8"/>
      <c r="B12" s="8"/>
      <c r="C12" s="8"/>
      <c r="D12" s="8"/>
      <c r="E12" s="8"/>
    </row>
    <row r="13" spans="1:19" ht="15.75">
      <c r="A13" s="76" t="s">
        <v>11</v>
      </c>
      <c r="B13" s="77"/>
      <c r="C13" s="77"/>
      <c r="D13" s="78" t="s">
        <v>12</v>
      </c>
      <c r="E13" s="9" t="s">
        <v>13</v>
      </c>
      <c r="F13" s="10" t="s">
        <v>14</v>
      </c>
      <c r="G13" s="9" t="s">
        <v>15</v>
      </c>
      <c r="H13" s="10" t="s">
        <v>14</v>
      </c>
      <c r="I13" s="9" t="s">
        <v>15</v>
      </c>
      <c r="J13" s="10" t="s">
        <v>14</v>
      </c>
      <c r="K13" s="10" t="s">
        <v>15</v>
      </c>
      <c r="L13" s="11" t="s">
        <v>14</v>
      </c>
      <c r="M13" s="9" t="s">
        <v>16</v>
      </c>
      <c r="N13" s="12" t="s">
        <v>14</v>
      </c>
      <c r="O13" s="12" t="s">
        <v>15</v>
      </c>
      <c r="P13" s="12" t="s">
        <v>14</v>
      </c>
      <c r="Q13" s="12" t="s">
        <v>15</v>
      </c>
      <c r="R13" s="12" t="s">
        <v>14</v>
      </c>
      <c r="S13" s="10" t="s">
        <v>17</v>
      </c>
    </row>
    <row r="14" spans="1:19" ht="15.75">
      <c r="A14" s="13" t="s">
        <v>18</v>
      </c>
      <c r="B14" s="14" t="s">
        <v>19</v>
      </c>
      <c r="C14" s="13" t="s">
        <v>20</v>
      </c>
      <c r="D14" s="79"/>
      <c r="E14" s="15" t="s">
        <v>21</v>
      </c>
      <c r="F14" s="16" t="s">
        <v>22</v>
      </c>
      <c r="G14" s="15" t="s">
        <v>23</v>
      </c>
      <c r="H14" s="16" t="s">
        <v>24</v>
      </c>
      <c r="I14" s="15" t="s">
        <v>23</v>
      </c>
      <c r="J14" s="16" t="s">
        <v>25</v>
      </c>
      <c r="K14" s="16" t="s">
        <v>23</v>
      </c>
      <c r="L14" s="17" t="s">
        <v>26</v>
      </c>
      <c r="M14" s="15" t="s">
        <v>27</v>
      </c>
      <c r="N14" s="18" t="s">
        <v>28</v>
      </c>
      <c r="O14" s="18" t="s">
        <v>23</v>
      </c>
      <c r="P14" s="18" t="s">
        <v>29</v>
      </c>
      <c r="Q14" s="18" t="s">
        <v>23</v>
      </c>
      <c r="R14" s="18" t="s">
        <v>30</v>
      </c>
      <c r="S14" s="16" t="s">
        <v>42</v>
      </c>
    </row>
    <row r="15" spans="1:19" ht="15">
      <c r="A15" s="19" t="s">
        <v>31</v>
      </c>
      <c r="B15" s="19" t="s">
        <v>32</v>
      </c>
      <c r="C15" s="20">
        <v>2110</v>
      </c>
      <c r="D15" s="21" t="s">
        <v>33</v>
      </c>
      <c r="E15" s="22">
        <v>50000</v>
      </c>
      <c r="G15" s="22">
        <f>E15+F15</f>
        <v>50000</v>
      </c>
      <c r="I15" s="22">
        <f>G15+H15</f>
        <v>50000</v>
      </c>
      <c r="K15" s="22">
        <f>I15+J15</f>
        <v>50000</v>
      </c>
      <c r="M15" s="23">
        <v>55000</v>
      </c>
      <c r="N15" s="24">
        <v>-5000</v>
      </c>
      <c r="O15" s="22">
        <f>M15+N15</f>
        <v>50000</v>
      </c>
      <c r="P15" s="24"/>
      <c r="Q15" s="22">
        <f>O15+P15</f>
        <v>50000</v>
      </c>
      <c r="R15" s="24"/>
      <c r="S15" s="22">
        <v>20000</v>
      </c>
    </row>
    <row r="16" spans="1:19" ht="15">
      <c r="A16" s="25"/>
      <c r="B16" s="25"/>
      <c r="C16" s="26"/>
      <c r="D16" s="27" t="s">
        <v>34</v>
      </c>
      <c r="E16" s="28"/>
      <c r="G16" s="28"/>
      <c r="I16" s="28"/>
      <c r="K16" s="28"/>
      <c r="M16" s="29"/>
      <c r="N16" s="24"/>
      <c r="O16" s="28"/>
      <c r="P16" s="24"/>
      <c r="Q16" s="28"/>
      <c r="R16" s="24"/>
      <c r="S16" s="28"/>
    </row>
    <row r="17" spans="1:19" ht="15.75">
      <c r="A17" s="80"/>
      <c r="B17" s="81"/>
      <c r="C17" s="81"/>
      <c r="D17" s="82"/>
      <c r="E17" s="30">
        <v>50000</v>
      </c>
      <c r="F17" s="31"/>
      <c r="G17" s="32">
        <f>E17+F17</f>
        <v>50000</v>
      </c>
      <c r="H17" s="31"/>
      <c r="I17" s="32">
        <f>G17+H17</f>
        <v>50000</v>
      </c>
      <c r="J17" s="31"/>
      <c r="K17" s="30">
        <f>I17+J17</f>
        <v>50000</v>
      </c>
      <c r="L17" s="31"/>
      <c r="M17" s="33">
        <f>M15</f>
        <v>55000</v>
      </c>
      <c r="N17" s="34">
        <f>N15</f>
        <v>-5000</v>
      </c>
      <c r="O17" s="33">
        <f>O15</f>
        <v>50000</v>
      </c>
      <c r="P17" s="34"/>
      <c r="Q17" s="33">
        <f>Q15</f>
        <v>50000</v>
      </c>
      <c r="R17" s="34"/>
      <c r="S17" s="33">
        <f>S15</f>
        <v>20000</v>
      </c>
    </row>
    <row r="18" spans="1:19" ht="15">
      <c r="A18" s="25" t="s">
        <v>35</v>
      </c>
      <c r="B18" s="25" t="s">
        <v>36</v>
      </c>
      <c r="C18" s="26">
        <v>2110</v>
      </c>
      <c r="D18" s="27" t="s">
        <v>33</v>
      </c>
      <c r="E18" s="28">
        <v>50000</v>
      </c>
      <c r="G18" s="28">
        <f>E18+F18</f>
        <v>50000</v>
      </c>
      <c r="I18" s="28">
        <f>G18+H18</f>
        <v>50000</v>
      </c>
      <c r="K18" s="28">
        <f>I18+J18</f>
        <v>50000</v>
      </c>
      <c r="M18" s="29">
        <v>50000</v>
      </c>
      <c r="N18" s="24">
        <v>-10000</v>
      </c>
      <c r="O18" s="28">
        <f>M18+N18</f>
        <v>40000</v>
      </c>
      <c r="P18" s="24"/>
      <c r="Q18" s="28">
        <f>O18+P18</f>
        <v>40000</v>
      </c>
      <c r="R18" s="24"/>
      <c r="S18" s="28">
        <v>71000</v>
      </c>
    </row>
    <row r="19" spans="1:19" ht="15">
      <c r="A19" s="26"/>
      <c r="B19" s="26"/>
      <c r="C19" s="26"/>
      <c r="D19" s="27" t="s">
        <v>34</v>
      </c>
      <c r="E19" s="27"/>
      <c r="G19" s="28"/>
      <c r="I19" s="28"/>
      <c r="K19" s="35"/>
      <c r="M19" s="29"/>
      <c r="N19" s="24"/>
      <c r="O19" s="28"/>
      <c r="P19" s="24"/>
      <c r="Q19" s="28"/>
      <c r="R19" s="24"/>
      <c r="S19" s="28"/>
    </row>
    <row r="20" spans="1:19" ht="15.75">
      <c r="A20" s="80"/>
      <c r="B20" s="81"/>
      <c r="C20" s="81"/>
      <c r="D20" s="82"/>
      <c r="E20" s="30">
        <v>50000</v>
      </c>
      <c r="F20" s="31"/>
      <c r="G20" s="32">
        <f>E20+F20</f>
        <v>50000</v>
      </c>
      <c r="H20" s="31"/>
      <c r="I20" s="32">
        <f>G20+H20</f>
        <v>50000</v>
      </c>
      <c r="J20" s="31"/>
      <c r="K20" s="30">
        <f>I20+J20</f>
        <v>50000</v>
      </c>
      <c r="L20" s="31"/>
      <c r="M20" s="33">
        <f>M18</f>
        <v>50000</v>
      </c>
      <c r="N20" s="34">
        <f>N18</f>
        <v>-10000</v>
      </c>
      <c r="O20" s="33">
        <f>O18</f>
        <v>40000</v>
      </c>
      <c r="P20" s="34"/>
      <c r="Q20" s="33">
        <f>Q18</f>
        <v>40000</v>
      </c>
      <c r="R20" s="34"/>
      <c r="S20" s="33">
        <f>S18</f>
        <v>71000</v>
      </c>
    </row>
    <row r="21" spans="1:19" ht="15">
      <c r="A21" s="26">
        <v>710</v>
      </c>
      <c r="B21" s="26">
        <v>71013</v>
      </c>
      <c r="C21" s="26">
        <v>2110</v>
      </c>
      <c r="D21" s="27" t="s">
        <v>33</v>
      </c>
      <c r="E21" s="28">
        <v>80000</v>
      </c>
      <c r="G21" s="22">
        <f>E21+F21</f>
        <v>80000</v>
      </c>
      <c r="I21" s="28">
        <f>G21+H21</f>
        <v>80000</v>
      </c>
      <c r="K21" s="28">
        <f>I21+J21</f>
        <v>80000</v>
      </c>
      <c r="M21" s="23">
        <v>70000</v>
      </c>
      <c r="N21" s="24">
        <v>-30000</v>
      </c>
      <c r="O21" s="28">
        <f>M21+N21</f>
        <v>40000</v>
      </c>
      <c r="P21" s="24"/>
      <c r="Q21" s="28">
        <f>O21+P21</f>
        <v>40000</v>
      </c>
      <c r="R21" s="24"/>
      <c r="S21" s="28">
        <v>45000</v>
      </c>
    </row>
    <row r="22" spans="1:19" ht="15">
      <c r="A22" s="26"/>
      <c r="B22" s="26"/>
      <c r="C22" s="26"/>
      <c r="D22" s="27" t="s">
        <v>34</v>
      </c>
      <c r="E22" s="27"/>
      <c r="G22" s="28"/>
      <c r="I22" s="28"/>
      <c r="K22" s="28"/>
      <c r="M22" s="29"/>
      <c r="N22" s="24"/>
      <c r="O22" s="28"/>
      <c r="P22" s="24"/>
      <c r="Q22" s="28"/>
      <c r="R22" s="24"/>
      <c r="S22" s="28"/>
    </row>
    <row r="23" spans="1:19" ht="15">
      <c r="A23" s="26"/>
      <c r="B23" s="26">
        <v>71014</v>
      </c>
      <c r="C23" s="26">
        <v>2110</v>
      </c>
      <c r="D23" s="27" t="s">
        <v>33</v>
      </c>
      <c r="E23" s="28">
        <v>70000</v>
      </c>
      <c r="G23" s="28">
        <f>E23+F23</f>
        <v>70000</v>
      </c>
      <c r="I23" s="28">
        <f>G23+H23</f>
        <v>70000</v>
      </c>
      <c r="K23" s="28">
        <f>I23+J23</f>
        <v>70000</v>
      </c>
      <c r="M23" s="29">
        <v>90000</v>
      </c>
      <c r="N23" s="24">
        <v>-35000</v>
      </c>
      <c r="O23" s="28">
        <f>M23+N23</f>
        <v>55000</v>
      </c>
      <c r="P23" s="24"/>
      <c r="Q23" s="28">
        <f>O23+P23</f>
        <v>55000</v>
      </c>
      <c r="R23" s="24"/>
      <c r="S23" s="28">
        <v>40000</v>
      </c>
    </row>
    <row r="24" spans="1:19" ht="15">
      <c r="A24" s="26"/>
      <c r="B24" s="26"/>
      <c r="C24" s="26"/>
      <c r="D24" s="27" t="s">
        <v>34</v>
      </c>
      <c r="E24" s="27"/>
      <c r="G24" s="28"/>
      <c r="I24" s="28"/>
      <c r="K24" s="28"/>
      <c r="M24" s="29"/>
      <c r="N24" s="24"/>
      <c r="O24" s="28"/>
      <c r="P24" s="24"/>
      <c r="Q24" s="28"/>
      <c r="R24" s="24"/>
      <c r="S24" s="28"/>
    </row>
    <row r="25" spans="1:19" ht="15">
      <c r="A25" s="26"/>
      <c r="B25" s="26">
        <v>71015</v>
      </c>
      <c r="C25" s="26">
        <v>2110</v>
      </c>
      <c r="D25" s="27" t="s">
        <v>33</v>
      </c>
      <c r="E25" s="28">
        <v>85000</v>
      </c>
      <c r="G25" s="28">
        <f>E25+F25</f>
        <v>85000</v>
      </c>
      <c r="I25" s="28">
        <f>G25+H25</f>
        <v>85000</v>
      </c>
      <c r="K25" s="28">
        <f>I25+J25</f>
        <v>85000</v>
      </c>
      <c r="M25" s="29">
        <v>80000</v>
      </c>
      <c r="N25" s="24">
        <v>-5000</v>
      </c>
      <c r="O25" s="28">
        <f>M25+N25</f>
        <v>75000</v>
      </c>
      <c r="P25" s="24"/>
      <c r="Q25" s="28">
        <f>O25+P25</f>
        <v>75000</v>
      </c>
      <c r="R25" s="24"/>
      <c r="S25" s="28">
        <v>184000</v>
      </c>
    </row>
    <row r="26" spans="1:19" ht="15">
      <c r="A26" s="26"/>
      <c r="B26" s="26"/>
      <c r="C26" s="26"/>
      <c r="D26" s="27" t="s">
        <v>37</v>
      </c>
      <c r="E26" s="27"/>
      <c r="G26" s="28"/>
      <c r="I26" s="28"/>
      <c r="K26" s="28"/>
      <c r="M26" s="29"/>
      <c r="N26" s="24"/>
      <c r="O26" s="28"/>
      <c r="P26" s="24"/>
      <c r="Q26" s="28"/>
      <c r="R26" s="24"/>
      <c r="S26" s="28"/>
    </row>
    <row r="27" spans="1:19" ht="15">
      <c r="A27" s="38"/>
      <c r="B27" s="26"/>
      <c r="C27" s="26">
        <v>6410</v>
      </c>
      <c r="D27" s="53" t="s">
        <v>43</v>
      </c>
      <c r="E27" s="27"/>
      <c r="G27" s="54"/>
      <c r="I27" s="54"/>
      <c r="K27" s="28"/>
      <c r="M27" s="29"/>
      <c r="N27" s="24"/>
      <c r="O27" s="28"/>
      <c r="P27" s="24"/>
      <c r="Q27" s="28"/>
      <c r="R27" s="24"/>
      <c r="S27" s="28">
        <v>7000</v>
      </c>
    </row>
    <row r="28" spans="1:19" ht="15">
      <c r="A28" s="38"/>
      <c r="B28" s="55"/>
      <c r="C28" s="55"/>
      <c r="D28" s="53" t="s">
        <v>39</v>
      </c>
      <c r="E28" s="27"/>
      <c r="G28" s="54"/>
      <c r="I28" s="54"/>
      <c r="K28" s="28"/>
      <c r="M28" s="29"/>
      <c r="N28" s="24"/>
      <c r="O28" s="28"/>
      <c r="P28" s="24"/>
      <c r="Q28" s="28"/>
      <c r="R28" s="24"/>
      <c r="S28" s="28"/>
    </row>
    <row r="29" spans="1:19" ht="15.75">
      <c r="A29" s="80"/>
      <c r="B29" s="81"/>
      <c r="C29" s="81"/>
      <c r="D29" s="82"/>
      <c r="E29" s="30">
        <f>E21+E23+E25</f>
        <v>235000</v>
      </c>
      <c r="F29" s="31"/>
      <c r="G29" s="32">
        <f>E29+F29</f>
        <v>235000</v>
      </c>
      <c r="H29" s="31"/>
      <c r="I29" s="32">
        <f>G29+H29</f>
        <v>235000</v>
      </c>
      <c r="J29" s="31"/>
      <c r="K29" s="30">
        <f>I29+J29</f>
        <v>235000</v>
      </c>
      <c r="L29" s="31"/>
      <c r="M29" s="33">
        <f>M25+M23+M21</f>
        <v>240000</v>
      </c>
      <c r="N29" s="34">
        <f>N25+N23+N21</f>
        <v>-70000</v>
      </c>
      <c r="O29" s="33">
        <f>O25+O23+O21</f>
        <v>170000</v>
      </c>
      <c r="P29" s="34"/>
      <c r="Q29" s="33">
        <f>Q25+Q23+Q21</f>
        <v>170000</v>
      </c>
      <c r="R29" s="34"/>
      <c r="S29" s="33">
        <f>S25+S23+S21+S27</f>
        <v>276000</v>
      </c>
    </row>
    <row r="30" spans="1:19" ht="15">
      <c r="A30" s="26">
        <v>750</v>
      </c>
      <c r="B30" s="26">
        <v>75011</v>
      </c>
      <c r="C30" s="26">
        <v>2110</v>
      </c>
      <c r="D30" s="27" t="s">
        <v>33</v>
      </c>
      <c r="E30" s="28">
        <v>126816</v>
      </c>
      <c r="G30" s="28">
        <f>E30+F30</f>
        <v>126816</v>
      </c>
      <c r="I30" s="22">
        <v>119824</v>
      </c>
      <c r="J30" s="24"/>
      <c r="K30" s="22">
        <f>I30+J30</f>
        <v>119824</v>
      </c>
      <c r="M30" s="23">
        <v>113832</v>
      </c>
      <c r="N30" s="24"/>
      <c r="O30" s="28">
        <f>M30+N30</f>
        <v>113832</v>
      </c>
      <c r="P30" s="24"/>
      <c r="Q30" s="28">
        <f>O30+P30</f>
        <v>113832</v>
      </c>
      <c r="R30" s="24"/>
      <c r="S30" s="28">
        <v>125595</v>
      </c>
    </row>
    <row r="31" spans="1:19" ht="15">
      <c r="A31" s="26"/>
      <c r="B31" s="26"/>
      <c r="C31" s="26"/>
      <c r="D31" s="27" t="s">
        <v>34</v>
      </c>
      <c r="E31" s="27"/>
      <c r="G31" s="28"/>
      <c r="I31" s="28"/>
      <c r="K31" s="28"/>
      <c r="M31" s="29"/>
      <c r="N31" s="24"/>
      <c r="O31" s="28"/>
      <c r="P31" s="24"/>
      <c r="Q31" s="28"/>
      <c r="R31" s="24"/>
      <c r="S31" s="28"/>
    </row>
    <row r="32" spans="1:19" ht="15">
      <c r="A32" s="26"/>
      <c r="B32" s="26">
        <v>75045</v>
      </c>
      <c r="C32" s="26">
        <v>2110</v>
      </c>
      <c r="D32" s="27" t="s">
        <v>33</v>
      </c>
      <c r="E32" s="28">
        <v>22000</v>
      </c>
      <c r="G32" s="28">
        <f>E32+F32</f>
        <v>22000</v>
      </c>
      <c r="I32" s="28">
        <f>G32+H32</f>
        <v>22000</v>
      </c>
      <c r="K32" s="28">
        <f>I32+J32</f>
        <v>22000</v>
      </c>
      <c r="M32" s="29">
        <v>17600</v>
      </c>
      <c r="N32" s="24"/>
      <c r="O32" s="28">
        <f>M32+N32</f>
        <v>17600</v>
      </c>
      <c r="P32" s="24"/>
      <c r="Q32" s="28">
        <f>O32+P32</f>
        <v>17600</v>
      </c>
      <c r="R32" s="24"/>
      <c r="S32" s="28">
        <v>16000</v>
      </c>
    </row>
    <row r="33" spans="1:19" ht="15">
      <c r="A33" s="26"/>
      <c r="B33" s="26"/>
      <c r="C33" s="26"/>
      <c r="D33" s="27" t="s">
        <v>34</v>
      </c>
      <c r="E33" s="27"/>
      <c r="G33" s="35"/>
      <c r="I33" s="28"/>
      <c r="K33" s="28"/>
      <c r="M33" s="29"/>
      <c r="N33" s="24"/>
      <c r="O33" s="28"/>
      <c r="P33" s="24"/>
      <c r="Q33" s="28"/>
      <c r="R33" s="24"/>
      <c r="S33" s="28"/>
    </row>
    <row r="34" spans="1:19" ht="15.75">
      <c r="A34" s="80"/>
      <c r="B34" s="81"/>
      <c r="C34" s="81"/>
      <c r="D34" s="82"/>
      <c r="E34" s="30">
        <f>E30+E32</f>
        <v>148816</v>
      </c>
      <c r="F34" s="36"/>
      <c r="G34" s="30">
        <f>E34+F34</f>
        <v>148816</v>
      </c>
      <c r="H34" s="31"/>
      <c r="I34" s="37">
        <f>I30+I32</f>
        <v>141824</v>
      </c>
      <c r="J34" s="30">
        <f>J30+J32</f>
        <v>0</v>
      </c>
      <c r="K34" s="30">
        <f>K30+K32</f>
        <v>141824</v>
      </c>
      <c r="L34" s="31"/>
      <c r="M34" s="33">
        <f>M32+M30</f>
        <v>131432</v>
      </c>
      <c r="N34" s="34"/>
      <c r="O34" s="33">
        <f>O32+O30</f>
        <v>131432</v>
      </c>
      <c r="P34" s="34"/>
      <c r="Q34" s="33">
        <f>Q32+Q30</f>
        <v>131432</v>
      </c>
      <c r="R34" s="34"/>
      <c r="S34" s="33">
        <f>S32+S30</f>
        <v>141595</v>
      </c>
    </row>
    <row r="35" spans="1:19" ht="15">
      <c r="A35" s="26">
        <v>754</v>
      </c>
      <c r="B35" s="26">
        <v>75411</v>
      </c>
      <c r="C35" s="26">
        <v>2110</v>
      </c>
      <c r="D35" s="27" t="s">
        <v>33</v>
      </c>
      <c r="E35" s="28">
        <v>1603964</v>
      </c>
      <c r="G35" s="28">
        <f>E35+F35</f>
        <v>1603964</v>
      </c>
      <c r="I35" s="28">
        <v>1762623</v>
      </c>
      <c r="J35" s="24"/>
      <c r="K35" s="28">
        <f>I35+J35</f>
        <v>1762623</v>
      </c>
      <c r="M35" s="29">
        <v>1782242</v>
      </c>
      <c r="N35" s="24">
        <v>-7650</v>
      </c>
      <c r="O35" s="28">
        <f>M35+N35</f>
        <v>1774592</v>
      </c>
      <c r="P35" s="24">
        <v>58000</v>
      </c>
      <c r="Q35" s="28">
        <f>O35+P35</f>
        <v>1832592</v>
      </c>
      <c r="R35" s="24"/>
      <c r="S35" s="28">
        <v>2030927</v>
      </c>
    </row>
    <row r="36" spans="1:19" ht="15">
      <c r="A36" s="26"/>
      <c r="B36" s="26"/>
      <c r="C36" s="26"/>
      <c r="D36" s="27" t="s">
        <v>34</v>
      </c>
      <c r="E36" s="27"/>
      <c r="G36" s="28"/>
      <c r="I36" s="28"/>
      <c r="K36" s="28"/>
      <c r="M36" s="29"/>
      <c r="N36" s="24"/>
      <c r="O36" s="28"/>
      <c r="P36" s="24"/>
      <c r="Q36" s="28"/>
      <c r="R36" s="24"/>
      <c r="S36" s="28"/>
    </row>
    <row r="37" spans="1:19" ht="15">
      <c r="A37" s="26"/>
      <c r="B37" s="26"/>
      <c r="C37" s="26">
        <v>6410</v>
      </c>
      <c r="D37" s="27" t="s">
        <v>38</v>
      </c>
      <c r="E37" s="28">
        <v>300000</v>
      </c>
      <c r="F37" s="24">
        <v>331000</v>
      </c>
      <c r="G37" s="28">
        <f>E37+F37</f>
        <v>631000</v>
      </c>
      <c r="I37" s="28">
        <f>G37+H37</f>
        <v>631000</v>
      </c>
      <c r="K37" s="28">
        <f>I37+J37</f>
        <v>631000</v>
      </c>
      <c r="M37" s="29">
        <v>1000000</v>
      </c>
      <c r="N37" s="24">
        <v>-310000</v>
      </c>
      <c r="O37" s="28">
        <f>M37+N37</f>
        <v>690000</v>
      </c>
      <c r="P37" s="24">
        <v>-20000</v>
      </c>
      <c r="Q37" s="28">
        <f>O37+P37</f>
        <v>670000</v>
      </c>
      <c r="R37" s="24"/>
      <c r="S37" s="28">
        <v>900000</v>
      </c>
    </row>
    <row r="38" spans="1:19" ht="15">
      <c r="A38" s="26"/>
      <c r="B38" s="26"/>
      <c r="C38" s="26"/>
      <c r="D38" s="27" t="s">
        <v>39</v>
      </c>
      <c r="E38" s="28"/>
      <c r="F38" s="24"/>
      <c r="G38" s="28"/>
      <c r="I38" s="28"/>
      <c r="K38" s="28"/>
      <c r="M38" s="29"/>
      <c r="N38" s="24"/>
      <c r="O38" s="28"/>
      <c r="P38" s="24"/>
      <c r="Q38" s="28"/>
      <c r="R38" s="24"/>
      <c r="S38" s="28"/>
    </row>
    <row r="39" spans="1:19" ht="15">
      <c r="A39" s="26"/>
      <c r="B39" s="26">
        <v>75414</v>
      </c>
      <c r="C39" s="26">
        <v>2110</v>
      </c>
      <c r="D39" s="27" t="s">
        <v>33</v>
      </c>
      <c r="E39" s="28"/>
      <c r="F39" s="24"/>
      <c r="G39" s="28"/>
      <c r="I39" s="28"/>
      <c r="K39" s="28"/>
      <c r="M39" s="29"/>
      <c r="N39" s="24"/>
      <c r="O39" s="28"/>
      <c r="P39" s="24"/>
      <c r="Q39" s="28"/>
      <c r="R39" s="24"/>
      <c r="S39" s="28">
        <v>400</v>
      </c>
    </row>
    <row r="40" spans="1:19" ht="15">
      <c r="A40" s="26"/>
      <c r="B40" s="26"/>
      <c r="C40" s="26"/>
      <c r="D40" s="27" t="s">
        <v>34</v>
      </c>
      <c r="E40" s="27"/>
      <c r="G40" s="28"/>
      <c r="I40" s="35"/>
      <c r="K40" s="28"/>
      <c r="M40" s="29"/>
      <c r="N40" s="24"/>
      <c r="O40" s="28"/>
      <c r="P40" s="24"/>
      <c r="Q40" s="28"/>
      <c r="R40" s="24"/>
      <c r="S40" s="28"/>
    </row>
    <row r="41" spans="1:19" ht="15.75">
      <c r="A41" s="83"/>
      <c r="B41" s="81"/>
      <c r="C41" s="81"/>
      <c r="D41" s="82"/>
      <c r="E41" s="30" t="e">
        <f>#REF!+E35+E37</f>
        <v>#REF!</v>
      </c>
      <c r="F41" s="32">
        <v>331000</v>
      </c>
      <c r="G41" s="32" t="e">
        <f>E41+F41</f>
        <v>#REF!</v>
      </c>
      <c r="H41" s="36"/>
      <c r="I41" s="30" t="e">
        <f>I37+I35+#REF!</f>
        <v>#REF!</v>
      </c>
      <c r="J41" s="32" t="e">
        <f>J37+J35+#REF!</f>
        <v>#REF!</v>
      </c>
      <c r="K41" s="30" t="e">
        <f>K37+K35+#REF!</f>
        <v>#REF!</v>
      </c>
      <c r="L41" s="31"/>
      <c r="M41" s="33" t="e">
        <f>M37+M35+#REF!</f>
        <v>#REF!</v>
      </c>
      <c r="N41" s="34" t="e">
        <f>N37+N35+#REF!</f>
        <v>#REF!</v>
      </c>
      <c r="O41" s="33" t="e">
        <f>O37+O35+#REF!</f>
        <v>#REF!</v>
      </c>
      <c r="P41" s="34">
        <f>SUM(P35:P40)</f>
        <v>38000</v>
      </c>
      <c r="Q41" s="33" t="e">
        <f>Q37+Q35+#REF!</f>
        <v>#REF!</v>
      </c>
      <c r="R41" s="34">
        <f>SUM(R35:R40)</f>
        <v>0</v>
      </c>
      <c r="S41" s="33">
        <f>SUM(S35:S39)</f>
        <v>2931327</v>
      </c>
    </row>
    <row r="42" spans="1:19" ht="15">
      <c r="A42" s="26">
        <v>851</v>
      </c>
      <c r="B42" s="38">
        <v>85156</v>
      </c>
      <c r="C42" s="26">
        <v>2110</v>
      </c>
      <c r="D42" s="27" t="s">
        <v>33</v>
      </c>
      <c r="E42" s="28">
        <v>0</v>
      </c>
      <c r="F42" s="24">
        <v>514000</v>
      </c>
      <c r="G42" s="28">
        <f>E42+F42</f>
        <v>514000</v>
      </c>
      <c r="I42" s="28">
        <v>660600</v>
      </c>
      <c r="J42" s="24"/>
      <c r="K42" s="28">
        <f>I42+J42</f>
        <v>660600</v>
      </c>
      <c r="M42" s="29">
        <v>405670</v>
      </c>
      <c r="N42" s="24">
        <v>-63200</v>
      </c>
      <c r="O42" s="28">
        <f>M42+N42</f>
        <v>342470</v>
      </c>
      <c r="P42" s="24"/>
      <c r="Q42" s="28">
        <f>O42+P42</f>
        <v>342470</v>
      </c>
      <c r="R42" s="24"/>
      <c r="S42" s="28">
        <v>481000</v>
      </c>
    </row>
    <row r="43" spans="1:19" ht="15">
      <c r="A43" s="39"/>
      <c r="B43" s="40"/>
      <c r="C43" s="39"/>
      <c r="D43" s="39" t="s">
        <v>34</v>
      </c>
      <c r="E43" s="39"/>
      <c r="G43" s="28"/>
      <c r="I43" s="28"/>
      <c r="K43" s="28"/>
      <c r="M43" s="29"/>
      <c r="N43" s="24"/>
      <c r="O43" s="28"/>
      <c r="P43" s="24"/>
      <c r="Q43" s="28"/>
      <c r="R43" s="24"/>
      <c r="S43" s="28"/>
    </row>
    <row r="44" spans="1:19" ht="15.75">
      <c r="A44" s="83"/>
      <c r="B44" s="81"/>
      <c r="C44" s="81"/>
      <c r="D44" s="82"/>
      <c r="E44" s="30" t="e">
        <f>#REF!+#REF!</f>
        <v>#REF!</v>
      </c>
      <c r="F44" s="32">
        <v>514000</v>
      </c>
      <c r="G44" s="32" t="e">
        <f>E44+F44</f>
        <v>#REF!</v>
      </c>
      <c r="H44" s="31"/>
      <c r="I44" s="32" t="e">
        <f>#REF!+#REF!+I42</f>
        <v>#REF!</v>
      </c>
      <c r="J44" s="32"/>
      <c r="K44" s="30" t="e">
        <f>#REF!+#REF!+K42</f>
        <v>#REF!</v>
      </c>
      <c r="L44" s="31"/>
      <c r="M44" s="33">
        <f>M42</f>
        <v>405670</v>
      </c>
      <c r="N44" s="34">
        <f>N42</f>
        <v>-63200</v>
      </c>
      <c r="O44" s="33">
        <f>O42</f>
        <v>342470</v>
      </c>
      <c r="P44" s="34"/>
      <c r="Q44" s="33">
        <f>Q42</f>
        <v>342470</v>
      </c>
      <c r="R44" s="34"/>
      <c r="S44" s="33">
        <f>S42</f>
        <v>481000</v>
      </c>
    </row>
    <row r="45" spans="1:19" ht="15.75">
      <c r="A45" s="26">
        <v>852</v>
      </c>
      <c r="B45" s="26">
        <v>85212</v>
      </c>
      <c r="C45" s="26">
        <v>2110</v>
      </c>
      <c r="D45" s="27" t="s">
        <v>33</v>
      </c>
      <c r="E45" s="41"/>
      <c r="F45" s="42"/>
      <c r="G45" s="43"/>
      <c r="H45" s="44"/>
      <c r="I45" s="43"/>
      <c r="J45" s="42"/>
      <c r="K45" s="37"/>
      <c r="L45" s="44"/>
      <c r="M45" s="45"/>
      <c r="N45" s="46"/>
      <c r="O45" s="47"/>
      <c r="P45" s="46"/>
      <c r="Q45" s="47"/>
      <c r="R45" s="46"/>
      <c r="S45" s="29">
        <v>3000</v>
      </c>
    </row>
    <row r="46" spans="1:19" ht="15.75">
      <c r="A46" s="26"/>
      <c r="B46" s="26"/>
      <c r="C46" s="26"/>
      <c r="D46" s="27" t="s">
        <v>34</v>
      </c>
      <c r="E46" s="41"/>
      <c r="F46" s="42"/>
      <c r="G46" s="43"/>
      <c r="H46" s="44"/>
      <c r="I46" s="43"/>
      <c r="J46" s="42"/>
      <c r="K46" s="37"/>
      <c r="L46" s="44"/>
      <c r="M46" s="45"/>
      <c r="N46" s="46"/>
      <c r="O46" s="47"/>
      <c r="P46" s="46"/>
      <c r="Q46" s="47"/>
      <c r="R46" s="46"/>
      <c r="S46" s="29"/>
    </row>
    <row r="47" spans="1:19" ht="15.75">
      <c r="A47" s="83"/>
      <c r="B47" s="81"/>
      <c r="C47" s="81"/>
      <c r="D47" s="82"/>
      <c r="E47" s="41"/>
      <c r="F47" s="42"/>
      <c r="G47" s="43"/>
      <c r="H47" s="44"/>
      <c r="I47" s="43"/>
      <c r="J47" s="42"/>
      <c r="K47" s="37"/>
      <c r="L47" s="44"/>
      <c r="M47" s="45"/>
      <c r="N47" s="46"/>
      <c r="O47" s="47"/>
      <c r="P47" s="46"/>
      <c r="Q47" s="47"/>
      <c r="R47" s="46"/>
      <c r="S47" s="33">
        <f>SUM(S45:S46)</f>
        <v>3000</v>
      </c>
    </row>
    <row r="48" spans="1:19" ht="15.75">
      <c r="A48" s="26"/>
      <c r="B48" s="26"/>
      <c r="C48" s="26"/>
      <c r="D48" s="27"/>
      <c r="E48" s="41"/>
      <c r="F48" s="42"/>
      <c r="G48" s="43"/>
      <c r="H48" s="44"/>
      <c r="I48" s="43"/>
      <c r="J48" s="42"/>
      <c r="K48" s="37"/>
      <c r="L48" s="44"/>
      <c r="M48" s="45"/>
      <c r="N48" s="46"/>
      <c r="O48" s="47"/>
      <c r="P48" s="46"/>
      <c r="Q48" s="47"/>
      <c r="R48" s="46"/>
      <c r="S48" s="47"/>
    </row>
    <row r="49" spans="1:19" ht="15">
      <c r="A49" s="26">
        <v>853</v>
      </c>
      <c r="B49" s="26">
        <v>85321</v>
      </c>
      <c r="C49" s="26">
        <v>2110</v>
      </c>
      <c r="D49" s="27" t="s">
        <v>33</v>
      </c>
      <c r="E49" s="28">
        <v>33000</v>
      </c>
      <c r="G49" s="28">
        <f>E49+F49</f>
        <v>33000</v>
      </c>
      <c r="I49" s="28">
        <v>48000</v>
      </c>
      <c r="J49" s="24"/>
      <c r="K49" s="28">
        <f>I49+J49</f>
        <v>48000</v>
      </c>
      <c r="M49" s="29">
        <v>45950</v>
      </c>
      <c r="N49" s="24">
        <v>-3550</v>
      </c>
      <c r="O49" s="28">
        <f>M49+N49</f>
        <v>42400</v>
      </c>
      <c r="P49" s="24">
        <v>21200</v>
      </c>
      <c r="Q49" s="28">
        <f>O49+P49</f>
        <v>63600</v>
      </c>
      <c r="R49" s="24">
        <v>5000</v>
      </c>
      <c r="S49" s="28">
        <v>121000</v>
      </c>
    </row>
    <row r="50" spans="1:19" ht="15">
      <c r="A50" s="26"/>
      <c r="B50" s="26"/>
      <c r="C50" s="26"/>
      <c r="D50" s="27" t="s">
        <v>40</v>
      </c>
      <c r="E50" s="28"/>
      <c r="G50" s="28"/>
      <c r="I50" s="28"/>
      <c r="J50" s="24"/>
      <c r="K50" s="28"/>
      <c r="M50" s="29"/>
      <c r="N50" s="24"/>
      <c r="O50" s="28"/>
      <c r="P50" s="24"/>
      <c r="Q50" s="28"/>
      <c r="R50" s="24"/>
      <c r="S50" s="28"/>
    </row>
    <row r="51" spans="1:19" ht="15.75">
      <c r="A51" s="48"/>
      <c r="B51" s="48"/>
      <c r="C51" s="49"/>
      <c r="D51" s="49"/>
      <c r="E51" s="30">
        <f>SUM(E49:E50)</f>
        <v>33000</v>
      </c>
      <c r="F51" s="31"/>
      <c r="G51" s="32">
        <f>E51+F51</f>
        <v>33000</v>
      </c>
      <c r="H51" s="31"/>
      <c r="I51" s="30">
        <v>579154</v>
      </c>
      <c r="J51" s="32" t="e">
        <f>#REF!+#REF!+J49+#REF!+#REF!</f>
        <v>#REF!</v>
      </c>
      <c r="K51" s="30" t="e">
        <f>#REF!+#REF!+K49+#REF!+#REF!</f>
        <v>#REF!</v>
      </c>
      <c r="L51" s="31"/>
      <c r="M51" s="50">
        <f>SUM(M49:M50)</f>
        <v>45950</v>
      </c>
      <c r="N51" s="51">
        <f>SUM(N49:N50)</f>
        <v>-3550</v>
      </c>
      <c r="O51" s="50">
        <f>SUM(O49:O50)</f>
        <v>42400</v>
      </c>
      <c r="P51" s="51">
        <v>73050</v>
      </c>
      <c r="Q51" s="50">
        <f>SUM(Q49:Q50)</f>
        <v>63600</v>
      </c>
      <c r="R51" s="50">
        <f>SUM(R49:R50)</f>
        <v>5000</v>
      </c>
      <c r="S51" s="50">
        <f>SUM(S48:S50)</f>
        <v>121000</v>
      </c>
    </row>
    <row r="52" spans="1:19" ht="15.75">
      <c r="A52" s="80" t="s">
        <v>41</v>
      </c>
      <c r="B52" s="84"/>
      <c r="C52" s="84"/>
      <c r="D52" s="84"/>
      <c r="E52" s="52" t="e">
        <f>E51+E44+E41+E34+E29+E20+E17</f>
        <v>#REF!</v>
      </c>
      <c r="F52" s="52">
        <f>F51+F44+F41+F34+F29+F20+F17</f>
        <v>845000</v>
      </c>
      <c r="G52" s="30" t="e">
        <f>G51+G44+G41+G34+G29+G20+G17</f>
        <v>#REF!</v>
      </c>
      <c r="H52" s="31"/>
      <c r="I52" s="30" t="e">
        <f>I51+I44+I41+I34+I29+I20+I17</f>
        <v>#REF!</v>
      </c>
      <c r="J52" s="30" t="e">
        <f>J51+J44+J41+J34+J29+J20+J17</f>
        <v>#REF!</v>
      </c>
      <c r="K52" s="30" t="e">
        <f>K51+K44+K41+K34+K29+K20+K17</f>
        <v>#REF!</v>
      </c>
      <c r="L52" s="31"/>
      <c r="M52" s="50" t="e">
        <f aca="true" t="shared" si="0" ref="M52:R52">M17+M20+M29+M34+M41+M44+M51</f>
        <v>#REF!</v>
      </c>
      <c r="N52" s="51" t="e">
        <f t="shared" si="0"/>
        <v>#REF!</v>
      </c>
      <c r="O52" s="50" t="e">
        <f t="shared" si="0"/>
        <v>#REF!</v>
      </c>
      <c r="P52" s="51">
        <f t="shared" si="0"/>
        <v>111050</v>
      </c>
      <c r="Q52" s="50" t="e">
        <f t="shared" si="0"/>
        <v>#REF!</v>
      </c>
      <c r="R52" s="51">
        <f t="shared" si="0"/>
        <v>5000</v>
      </c>
      <c r="S52" s="50">
        <f>S17+S20+S29+S34+S41+S44+S47+S51</f>
        <v>4044922</v>
      </c>
    </row>
  </sheetData>
  <mergeCells count="13">
    <mergeCell ref="A41:D41"/>
    <mergeCell ref="A44:D44"/>
    <mergeCell ref="A47:D47"/>
    <mergeCell ref="A52:D52"/>
    <mergeCell ref="A17:D17"/>
    <mergeCell ref="A20:D20"/>
    <mergeCell ref="A29:D29"/>
    <mergeCell ref="A34:D34"/>
    <mergeCell ref="A7:U7"/>
    <mergeCell ref="A8:U8"/>
    <mergeCell ref="A11:U11"/>
    <mergeCell ref="A13:C13"/>
    <mergeCell ref="D13:D14"/>
  </mergeCells>
  <printOptions/>
  <pageMargins left="0.34" right="0.32" top="0.49" bottom="0.49" header="0.5" footer="0.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53"/>
  <sheetViews>
    <sheetView view="pageBreakPreview" zoomScale="70" zoomScaleNormal="70" zoomScaleSheetLayoutView="70" workbookViewId="0" topLeftCell="A1">
      <selection activeCell="AK1" sqref="AC1:AQ4"/>
    </sheetView>
  </sheetViews>
  <sheetFormatPr defaultColWidth="9.140625" defaultRowHeight="12.75"/>
  <cols>
    <col min="1" max="1" width="7.421875" style="1" customWidth="1"/>
    <col min="2" max="2" width="11.28125" style="1" customWidth="1"/>
    <col min="3" max="3" width="8.8515625" style="1" customWidth="1"/>
    <col min="4" max="4" width="57.57421875" style="1" customWidth="1"/>
    <col min="5" max="5" width="0.13671875" style="1" hidden="1" customWidth="1"/>
    <col min="6" max="6" width="10.7109375" style="1" hidden="1" customWidth="1"/>
    <col min="7" max="7" width="13.00390625" style="1" hidden="1" customWidth="1"/>
    <col min="8" max="8" width="12.00390625" style="1" hidden="1" customWidth="1"/>
    <col min="9" max="9" width="0.13671875" style="1" hidden="1" customWidth="1"/>
    <col min="10" max="10" width="13.8515625" style="1" hidden="1" customWidth="1"/>
    <col min="11" max="11" width="14.00390625" style="1" hidden="1" customWidth="1"/>
    <col min="12" max="12" width="13.00390625" style="1" hidden="1" customWidth="1"/>
    <col min="13" max="13" width="15.140625" style="1" hidden="1" customWidth="1"/>
    <col min="14" max="14" width="0.13671875" style="1" hidden="1" customWidth="1"/>
    <col min="15" max="15" width="14.8515625" style="1" hidden="1" customWidth="1"/>
    <col min="16" max="16" width="12.8515625" style="1" hidden="1" customWidth="1"/>
    <col min="17" max="17" width="16.57421875" style="1" hidden="1" customWidth="1"/>
    <col min="18" max="18" width="13.421875" style="1" hidden="1" customWidth="1"/>
    <col min="19" max="19" width="15.57421875" style="1" hidden="1" customWidth="1"/>
    <col min="20" max="20" width="15.8515625" style="1" hidden="1" customWidth="1"/>
    <col min="21" max="21" width="15.7109375" style="1" hidden="1" customWidth="1"/>
    <col min="22" max="22" width="17.00390625" style="1" hidden="1" customWidth="1"/>
    <col min="23" max="23" width="16.00390625" style="1" hidden="1" customWidth="1"/>
    <col min="24" max="24" width="17.57421875" style="1" hidden="1" customWidth="1"/>
    <col min="25" max="25" width="17.00390625" style="1" hidden="1" customWidth="1"/>
    <col min="26" max="26" width="17.57421875" style="1" hidden="1" customWidth="1"/>
    <col min="27" max="27" width="0.2890625" style="1" hidden="1" customWidth="1"/>
    <col min="28" max="28" width="13.8515625" style="1" hidden="1" customWidth="1"/>
    <col min="29" max="29" width="13.57421875" style="1" hidden="1" customWidth="1"/>
    <col min="30" max="30" width="12.8515625" style="1" hidden="1" customWidth="1"/>
    <col min="31" max="31" width="0.13671875" style="1" hidden="1" customWidth="1"/>
    <col min="32" max="33" width="14.7109375" style="1" hidden="1" customWidth="1"/>
    <col min="34" max="34" width="15.8515625" style="1" hidden="1" customWidth="1"/>
    <col min="35" max="35" width="15.57421875" style="1" hidden="1" customWidth="1"/>
    <col min="36" max="37" width="15.28125" style="1" hidden="1" customWidth="1"/>
    <col min="38" max="38" width="14.8515625" style="1" hidden="1" customWidth="1"/>
    <col min="39" max="39" width="15.57421875" style="1" hidden="1" customWidth="1"/>
    <col min="40" max="40" width="14.421875" style="1" hidden="1" customWidth="1"/>
    <col min="41" max="41" width="14.7109375" style="1" customWidth="1"/>
    <col min="42" max="42" width="14.00390625" style="1" customWidth="1"/>
    <col min="43" max="43" width="14.421875" style="1" customWidth="1"/>
    <col min="44" max="16384" width="9.140625" style="1" customWidth="1"/>
  </cols>
  <sheetData>
    <row r="1" spans="5:43" ht="18">
      <c r="E1" s="2" t="s">
        <v>0</v>
      </c>
      <c r="H1" s="3"/>
      <c r="M1" s="4" t="s">
        <v>0</v>
      </c>
      <c r="N1" s="5"/>
      <c r="O1" s="4" t="s">
        <v>0</v>
      </c>
      <c r="P1" s="5"/>
      <c r="Q1" s="4" t="s">
        <v>0</v>
      </c>
      <c r="R1" s="5"/>
      <c r="S1" s="2" t="s">
        <v>1</v>
      </c>
      <c r="U1" s="2" t="s">
        <v>1</v>
      </c>
      <c r="W1" s="4" t="s">
        <v>1</v>
      </c>
      <c r="X1" s="56"/>
      <c r="Z1" s="59" t="s">
        <v>1</v>
      </c>
      <c r="AA1" s="63" t="s">
        <v>1</v>
      </c>
      <c r="AC1" s="63" t="s">
        <v>1</v>
      </c>
      <c r="AD1" s="70"/>
      <c r="AE1" s="63" t="s">
        <v>1</v>
      </c>
      <c r="AF1" s="70"/>
      <c r="AG1" s="63" t="s">
        <v>1</v>
      </c>
      <c r="AH1" s="70"/>
      <c r="AI1" s="63" t="s">
        <v>1</v>
      </c>
      <c r="AJ1" s="70"/>
      <c r="AK1" s="97" t="s">
        <v>1</v>
      </c>
      <c r="AL1" s="97"/>
      <c r="AM1" s="97"/>
      <c r="AN1" s="74"/>
      <c r="AO1" s="74"/>
      <c r="AP1" s="74"/>
      <c r="AQ1" s="74"/>
    </row>
    <row r="2" spans="5:43" ht="18">
      <c r="E2" s="2" t="s">
        <v>2</v>
      </c>
      <c r="H2" s="3"/>
      <c r="M2" s="4" t="s">
        <v>3</v>
      </c>
      <c r="N2" s="5"/>
      <c r="O2" s="4" t="s">
        <v>3</v>
      </c>
      <c r="P2" s="5"/>
      <c r="Q2" s="4" t="s">
        <v>3</v>
      </c>
      <c r="R2" s="5"/>
      <c r="S2" s="2" t="s">
        <v>45</v>
      </c>
      <c r="U2" s="2" t="s">
        <v>45</v>
      </c>
      <c r="W2" s="4" t="s">
        <v>52</v>
      </c>
      <c r="X2" s="56"/>
      <c r="Z2" s="59" t="s">
        <v>54</v>
      </c>
      <c r="AA2" s="63" t="s">
        <v>58</v>
      </c>
      <c r="AC2" s="63"/>
      <c r="AD2" s="70"/>
      <c r="AE2" s="63" t="s">
        <v>71</v>
      </c>
      <c r="AF2" s="70"/>
      <c r="AG2" s="63" t="s">
        <v>75</v>
      </c>
      <c r="AH2" s="70"/>
      <c r="AI2" s="63" t="s">
        <v>79</v>
      </c>
      <c r="AJ2" s="70"/>
      <c r="AK2" s="97" t="s">
        <v>88</v>
      </c>
      <c r="AL2" s="97"/>
      <c r="AM2" s="97"/>
      <c r="AN2" s="74"/>
      <c r="AO2" s="74"/>
      <c r="AP2" s="74"/>
      <c r="AQ2" s="74"/>
    </row>
    <row r="3" spans="4:43" ht="18">
      <c r="D3" s="5"/>
      <c r="E3" s="5"/>
      <c r="Z3" s="59" t="s">
        <v>4</v>
      </c>
      <c r="AA3" s="63" t="s">
        <v>4</v>
      </c>
      <c r="AC3" s="63"/>
      <c r="AD3" s="70"/>
      <c r="AE3" s="63" t="s">
        <v>4</v>
      </c>
      <c r="AF3" s="70"/>
      <c r="AG3" s="63" t="s">
        <v>4</v>
      </c>
      <c r="AH3" s="70"/>
      <c r="AI3" s="63" t="s">
        <v>4</v>
      </c>
      <c r="AJ3" s="70"/>
      <c r="AK3" s="97" t="s">
        <v>4</v>
      </c>
      <c r="AL3" s="97"/>
      <c r="AM3" s="97"/>
      <c r="AN3" s="74"/>
      <c r="AO3" s="74"/>
      <c r="AP3" s="74"/>
      <c r="AQ3" s="74"/>
    </row>
    <row r="4" spans="26:43" ht="18">
      <c r="Z4" s="59" t="s">
        <v>55</v>
      </c>
      <c r="AA4" s="60" t="s">
        <v>64</v>
      </c>
      <c r="AC4" s="94" t="s">
        <v>87</v>
      </c>
      <c r="AD4" s="94"/>
      <c r="AE4" s="98"/>
      <c r="AF4" s="98"/>
      <c r="AG4" s="98"/>
      <c r="AH4" s="98"/>
      <c r="AI4" s="98"/>
      <c r="AJ4" s="98"/>
      <c r="AK4" s="98"/>
      <c r="AL4" s="98"/>
      <c r="AM4" s="98"/>
      <c r="AN4" s="74"/>
      <c r="AO4" s="74"/>
      <c r="AP4" s="74"/>
      <c r="AQ4" s="74"/>
    </row>
    <row r="5" ht="15.75">
      <c r="Z5" s="60"/>
    </row>
    <row r="6" spans="1:43" ht="18">
      <c r="A6" s="73" t="s">
        <v>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</row>
    <row r="7" spans="1:43" ht="18">
      <c r="A7" s="73" t="s">
        <v>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</row>
    <row r="9" spans="1:43" ht="18">
      <c r="A9" s="73" t="s">
        <v>10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</row>
    <row r="10" spans="1:5" ht="15.75">
      <c r="A10" s="8"/>
      <c r="B10" s="8"/>
      <c r="C10" s="8"/>
      <c r="D10" s="8"/>
      <c r="E10" s="8"/>
    </row>
    <row r="11" spans="1:43" ht="15.75" customHeight="1">
      <c r="A11" s="76" t="s">
        <v>11</v>
      </c>
      <c r="B11" s="77"/>
      <c r="C11" s="77"/>
      <c r="D11" s="78" t="s">
        <v>12</v>
      </c>
      <c r="E11" s="9" t="s">
        <v>13</v>
      </c>
      <c r="F11" s="10" t="s">
        <v>14</v>
      </c>
      <c r="G11" s="9" t="s">
        <v>15</v>
      </c>
      <c r="H11" s="10" t="s">
        <v>14</v>
      </c>
      <c r="I11" s="9" t="s">
        <v>15</v>
      </c>
      <c r="J11" s="10" t="s">
        <v>14</v>
      </c>
      <c r="K11" s="10" t="s">
        <v>15</v>
      </c>
      <c r="L11" s="11" t="s">
        <v>14</v>
      </c>
      <c r="M11" s="9" t="s">
        <v>16</v>
      </c>
      <c r="N11" s="12" t="s">
        <v>14</v>
      </c>
      <c r="O11" s="12" t="s">
        <v>15</v>
      </c>
      <c r="P11" s="12" t="s">
        <v>14</v>
      </c>
      <c r="Q11" s="12" t="s">
        <v>15</v>
      </c>
      <c r="R11" s="12" t="s">
        <v>14</v>
      </c>
      <c r="S11" s="10" t="s">
        <v>17</v>
      </c>
      <c r="T11" s="10" t="s">
        <v>14</v>
      </c>
      <c r="U11" s="10" t="s">
        <v>47</v>
      </c>
      <c r="V11" s="10" t="s">
        <v>14</v>
      </c>
      <c r="W11" s="10" t="s">
        <v>47</v>
      </c>
      <c r="X11" s="10" t="s">
        <v>14</v>
      </c>
      <c r="Y11" s="10" t="s">
        <v>47</v>
      </c>
      <c r="Z11" s="57" t="s">
        <v>14</v>
      </c>
      <c r="AA11" s="89" t="s">
        <v>62</v>
      </c>
      <c r="AB11" s="89" t="s">
        <v>65</v>
      </c>
      <c r="AC11" s="89" t="s">
        <v>62</v>
      </c>
      <c r="AD11" s="89" t="s">
        <v>67</v>
      </c>
      <c r="AE11" s="89" t="s">
        <v>62</v>
      </c>
      <c r="AF11" s="89" t="s">
        <v>70</v>
      </c>
      <c r="AG11" s="95" t="s">
        <v>62</v>
      </c>
      <c r="AH11" s="89" t="s">
        <v>72</v>
      </c>
      <c r="AI11" s="89" t="s">
        <v>77</v>
      </c>
      <c r="AJ11" s="89" t="s">
        <v>76</v>
      </c>
      <c r="AK11" s="95" t="s">
        <v>62</v>
      </c>
      <c r="AL11" s="89" t="s">
        <v>84</v>
      </c>
      <c r="AM11" s="95" t="s">
        <v>62</v>
      </c>
      <c r="AN11" s="89" t="s">
        <v>84</v>
      </c>
      <c r="AO11" s="89" t="s">
        <v>62</v>
      </c>
      <c r="AP11" s="89" t="s">
        <v>86</v>
      </c>
      <c r="AQ11" s="89" t="s">
        <v>63</v>
      </c>
    </row>
    <row r="12" spans="1:43" ht="15.75">
      <c r="A12" s="13" t="s">
        <v>18</v>
      </c>
      <c r="B12" s="14" t="s">
        <v>19</v>
      </c>
      <c r="C12" s="13" t="s">
        <v>20</v>
      </c>
      <c r="D12" s="79"/>
      <c r="E12" s="15" t="s">
        <v>21</v>
      </c>
      <c r="F12" s="16" t="s">
        <v>22</v>
      </c>
      <c r="G12" s="15" t="s">
        <v>23</v>
      </c>
      <c r="H12" s="16" t="s">
        <v>24</v>
      </c>
      <c r="I12" s="15" t="s">
        <v>23</v>
      </c>
      <c r="J12" s="16" t="s">
        <v>25</v>
      </c>
      <c r="K12" s="16" t="s">
        <v>23</v>
      </c>
      <c r="L12" s="17" t="s">
        <v>26</v>
      </c>
      <c r="M12" s="15" t="s">
        <v>27</v>
      </c>
      <c r="N12" s="18" t="s">
        <v>28</v>
      </c>
      <c r="O12" s="18" t="s">
        <v>23</v>
      </c>
      <c r="P12" s="18" t="s">
        <v>29</v>
      </c>
      <c r="Q12" s="18" t="s">
        <v>23</v>
      </c>
      <c r="R12" s="18" t="s">
        <v>30</v>
      </c>
      <c r="S12" s="16" t="s">
        <v>42</v>
      </c>
      <c r="T12" s="16" t="s">
        <v>49</v>
      </c>
      <c r="U12" s="16" t="s">
        <v>48</v>
      </c>
      <c r="V12" s="16" t="s">
        <v>50</v>
      </c>
      <c r="W12" s="16" t="s">
        <v>48</v>
      </c>
      <c r="X12" s="16" t="s">
        <v>51</v>
      </c>
      <c r="Y12" s="16" t="s">
        <v>48</v>
      </c>
      <c r="Z12" s="58" t="s">
        <v>53</v>
      </c>
      <c r="AA12" s="91"/>
      <c r="AB12" s="90"/>
      <c r="AC12" s="90"/>
      <c r="AD12" s="90"/>
      <c r="AE12" s="90"/>
      <c r="AF12" s="90"/>
      <c r="AG12" s="96"/>
      <c r="AH12" s="90"/>
      <c r="AI12" s="90"/>
      <c r="AJ12" s="90"/>
      <c r="AK12" s="96"/>
      <c r="AL12" s="90"/>
      <c r="AM12" s="96"/>
      <c r="AN12" s="90"/>
      <c r="AO12" s="90"/>
      <c r="AP12" s="90"/>
      <c r="AQ12" s="90"/>
    </row>
    <row r="13" spans="1:43" ht="15">
      <c r="A13" s="19" t="s">
        <v>31</v>
      </c>
      <c r="B13" s="19" t="s">
        <v>32</v>
      </c>
      <c r="C13" s="20">
        <v>2110</v>
      </c>
      <c r="D13" s="21" t="s">
        <v>56</v>
      </c>
      <c r="E13" s="22">
        <v>50000</v>
      </c>
      <c r="G13" s="22">
        <f>E13+F13</f>
        <v>50000</v>
      </c>
      <c r="I13" s="22">
        <f>G13+H13</f>
        <v>50000</v>
      </c>
      <c r="K13" s="22">
        <f>I13+J13</f>
        <v>50000</v>
      </c>
      <c r="M13" s="23">
        <v>55000</v>
      </c>
      <c r="N13" s="24">
        <v>-5000</v>
      </c>
      <c r="O13" s="22">
        <f>M13+N13</f>
        <v>50000</v>
      </c>
      <c r="P13" s="24"/>
      <c r="Q13" s="22">
        <f>O13+P13</f>
        <v>50000</v>
      </c>
      <c r="R13" s="24"/>
      <c r="S13" s="22">
        <v>20000</v>
      </c>
      <c r="T13" s="22"/>
      <c r="U13" s="22">
        <f>S13+T13</f>
        <v>20000</v>
      </c>
      <c r="V13" s="22"/>
      <c r="W13" s="22">
        <f>U13+V13</f>
        <v>20000</v>
      </c>
      <c r="X13" s="22"/>
      <c r="Y13" s="22">
        <f>W13+X13</f>
        <v>20000</v>
      </c>
      <c r="Z13" s="27"/>
      <c r="AA13" s="28">
        <v>20000</v>
      </c>
      <c r="AB13" s="22"/>
      <c r="AC13" s="22">
        <f>AA13+AB13</f>
        <v>20000</v>
      </c>
      <c r="AD13" s="28"/>
      <c r="AE13" s="28">
        <f>AC13+AD13</f>
        <v>20000</v>
      </c>
      <c r="AF13" s="28"/>
      <c r="AG13" s="28">
        <f>AE13+AF13</f>
        <v>20000</v>
      </c>
      <c r="AH13" s="22"/>
      <c r="AI13" s="22">
        <f>AG13+AH13</f>
        <v>20000</v>
      </c>
      <c r="AJ13" s="28">
        <v>6000</v>
      </c>
      <c r="AK13" s="28">
        <f>AI13+AJ13</f>
        <v>26000</v>
      </c>
      <c r="AM13" s="22">
        <f>AK13+AL13</f>
        <v>26000</v>
      </c>
      <c r="AN13" s="28"/>
      <c r="AO13" s="28">
        <f>AM13+AN13</f>
        <v>26000</v>
      </c>
      <c r="AP13" s="28"/>
      <c r="AQ13" s="28">
        <f>AO13+AP13</f>
        <v>26000</v>
      </c>
    </row>
    <row r="14" spans="1:43" ht="15">
      <c r="A14" s="25"/>
      <c r="B14" s="25"/>
      <c r="C14" s="26"/>
      <c r="D14" s="27" t="s">
        <v>57</v>
      </c>
      <c r="E14" s="28"/>
      <c r="G14" s="28"/>
      <c r="I14" s="28"/>
      <c r="K14" s="28"/>
      <c r="M14" s="29"/>
      <c r="N14" s="24"/>
      <c r="O14" s="28"/>
      <c r="P14" s="24"/>
      <c r="Q14" s="28"/>
      <c r="R14" s="24"/>
      <c r="S14" s="28"/>
      <c r="T14" s="28"/>
      <c r="U14" s="28"/>
      <c r="V14" s="28"/>
      <c r="W14" s="28"/>
      <c r="X14" s="28"/>
      <c r="Y14" s="28"/>
      <c r="Z14" s="27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4"/>
      <c r="AM14" s="28"/>
      <c r="AN14" s="28"/>
      <c r="AO14" s="28"/>
      <c r="AP14" s="28"/>
      <c r="AQ14" s="28"/>
    </row>
    <row r="15" spans="1:43" ht="15.75">
      <c r="A15" s="80"/>
      <c r="B15" s="81"/>
      <c r="C15" s="81"/>
      <c r="D15" s="82"/>
      <c r="E15" s="30">
        <v>50000</v>
      </c>
      <c r="F15" s="31"/>
      <c r="G15" s="32">
        <f>E15+F15</f>
        <v>50000</v>
      </c>
      <c r="H15" s="31"/>
      <c r="I15" s="32">
        <f>G15+H15</f>
        <v>50000</v>
      </c>
      <c r="J15" s="31"/>
      <c r="K15" s="30">
        <f>I15+J15</f>
        <v>50000</v>
      </c>
      <c r="L15" s="31"/>
      <c r="M15" s="33">
        <f>M13</f>
        <v>55000</v>
      </c>
      <c r="N15" s="34">
        <f>N13</f>
        <v>-5000</v>
      </c>
      <c r="O15" s="33">
        <f>O13</f>
        <v>50000</v>
      </c>
      <c r="P15" s="34"/>
      <c r="Q15" s="33">
        <f>Q13</f>
        <v>50000</v>
      </c>
      <c r="R15" s="34"/>
      <c r="S15" s="33">
        <f>S13</f>
        <v>20000</v>
      </c>
      <c r="T15" s="33"/>
      <c r="U15" s="33">
        <f>U13</f>
        <v>20000</v>
      </c>
      <c r="V15" s="33"/>
      <c r="W15" s="33">
        <f>W13</f>
        <v>20000</v>
      </c>
      <c r="X15" s="33"/>
      <c r="Y15" s="33">
        <f>Y13</f>
        <v>20000</v>
      </c>
      <c r="Z15" s="33"/>
      <c r="AA15" s="33">
        <f>AA13</f>
        <v>20000</v>
      </c>
      <c r="AB15" s="67"/>
      <c r="AC15" s="67">
        <f aca="true" t="shared" si="0" ref="AC15:AC52">AA15+AB15</f>
        <v>20000</v>
      </c>
      <c r="AD15" s="67"/>
      <c r="AE15" s="67">
        <f aca="true" t="shared" si="1" ref="AE15:AE52">AC15+AD15</f>
        <v>20000</v>
      </c>
      <c r="AF15" s="67"/>
      <c r="AG15" s="67">
        <f aca="true" t="shared" si="2" ref="AG15:AG52">AE15+AF15</f>
        <v>20000</v>
      </c>
      <c r="AH15" s="67"/>
      <c r="AI15" s="67">
        <f aca="true" t="shared" si="3" ref="AI15:AI52">AG15+AH15</f>
        <v>20000</v>
      </c>
      <c r="AJ15" s="67">
        <v>6000</v>
      </c>
      <c r="AK15" s="67">
        <f aca="true" t="shared" si="4" ref="AK15:AK52">AI15+AJ15</f>
        <v>26000</v>
      </c>
      <c r="AL15" s="72"/>
      <c r="AM15" s="67">
        <f aca="true" t="shared" si="5" ref="AM15:AM52">AK15+AL15</f>
        <v>26000</v>
      </c>
      <c r="AN15" s="67"/>
      <c r="AO15" s="67">
        <f aca="true" t="shared" si="6" ref="AO15:AO52">AM15+AN15</f>
        <v>26000</v>
      </c>
      <c r="AP15" s="67"/>
      <c r="AQ15" s="67">
        <f aca="true" t="shared" si="7" ref="AQ15:AQ52">AO15+AP15</f>
        <v>26000</v>
      </c>
    </row>
    <row r="16" spans="1:43" ht="15">
      <c r="A16" s="25" t="s">
        <v>35</v>
      </c>
      <c r="B16" s="25" t="s">
        <v>36</v>
      </c>
      <c r="C16" s="26">
        <v>2110</v>
      </c>
      <c r="D16" s="21" t="s">
        <v>56</v>
      </c>
      <c r="E16" s="28">
        <v>50000</v>
      </c>
      <c r="G16" s="28">
        <f>E16+F16</f>
        <v>50000</v>
      </c>
      <c r="I16" s="28">
        <f>G16+H16</f>
        <v>50000</v>
      </c>
      <c r="K16" s="28">
        <f>I16+J16</f>
        <v>50000</v>
      </c>
      <c r="M16" s="29">
        <v>50000</v>
      </c>
      <c r="N16" s="24">
        <v>-10000</v>
      </c>
      <c r="O16" s="28">
        <f>M16+N16</f>
        <v>40000</v>
      </c>
      <c r="P16" s="24"/>
      <c r="Q16" s="28">
        <f>O16+P16</f>
        <v>40000</v>
      </c>
      <c r="R16" s="24"/>
      <c r="S16" s="28">
        <v>71000</v>
      </c>
      <c r="T16" s="28"/>
      <c r="U16" s="28">
        <f>S16+T16</f>
        <v>71000</v>
      </c>
      <c r="V16" s="28"/>
      <c r="W16" s="28">
        <f>U16+V16</f>
        <v>71000</v>
      </c>
      <c r="X16" s="28"/>
      <c r="Y16" s="28">
        <f>W16+X16</f>
        <v>71000</v>
      </c>
      <c r="Z16" s="27"/>
      <c r="AA16" s="28">
        <v>70000</v>
      </c>
      <c r="AB16" s="28">
        <v>-10000</v>
      </c>
      <c r="AC16" s="28">
        <f t="shared" si="0"/>
        <v>60000</v>
      </c>
      <c r="AD16" s="28"/>
      <c r="AE16" s="28">
        <f t="shared" si="1"/>
        <v>60000</v>
      </c>
      <c r="AF16" s="28"/>
      <c r="AG16" s="28">
        <f t="shared" si="2"/>
        <v>60000</v>
      </c>
      <c r="AH16" s="28"/>
      <c r="AI16" s="28">
        <f t="shared" si="3"/>
        <v>60000</v>
      </c>
      <c r="AJ16" s="28"/>
      <c r="AK16" s="28">
        <f t="shared" si="4"/>
        <v>60000</v>
      </c>
      <c r="AL16" s="24">
        <v>185080</v>
      </c>
      <c r="AM16" s="28">
        <f t="shared" si="5"/>
        <v>245080</v>
      </c>
      <c r="AN16" s="28"/>
      <c r="AO16" s="28">
        <f t="shared" si="6"/>
        <v>245080</v>
      </c>
      <c r="AP16" s="28"/>
      <c r="AQ16" s="28">
        <f t="shared" si="7"/>
        <v>245080</v>
      </c>
    </row>
    <row r="17" spans="1:43" ht="15">
      <c r="A17" s="26"/>
      <c r="B17" s="26"/>
      <c r="C17" s="26"/>
      <c r="D17" s="27" t="s">
        <v>57</v>
      </c>
      <c r="E17" s="27"/>
      <c r="G17" s="28"/>
      <c r="I17" s="28"/>
      <c r="K17" s="35"/>
      <c r="M17" s="29"/>
      <c r="N17" s="24"/>
      <c r="O17" s="28"/>
      <c r="P17" s="24"/>
      <c r="Q17" s="28"/>
      <c r="R17" s="24"/>
      <c r="S17" s="28"/>
      <c r="T17" s="28"/>
      <c r="U17" s="28"/>
      <c r="V17" s="28"/>
      <c r="W17" s="28"/>
      <c r="X17" s="28"/>
      <c r="Y17" s="28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4"/>
      <c r="AM17" s="28"/>
      <c r="AN17" s="28"/>
      <c r="AO17" s="28"/>
      <c r="AP17" s="28"/>
      <c r="AQ17" s="28"/>
    </row>
    <row r="18" spans="1:43" ht="15.75">
      <c r="A18" s="80"/>
      <c r="B18" s="81"/>
      <c r="C18" s="81"/>
      <c r="D18" s="85"/>
      <c r="E18" s="30">
        <v>50000</v>
      </c>
      <c r="F18" s="31"/>
      <c r="G18" s="32">
        <f>E18+F18</f>
        <v>50000</v>
      </c>
      <c r="H18" s="31"/>
      <c r="I18" s="32">
        <f>G18+H18</f>
        <v>50000</v>
      </c>
      <c r="J18" s="31"/>
      <c r="K18" s="30">
        <f>I18+J18</f>
        <v>50000</v>
      </c>
      <c r="L18" s="31"/>
      <c r="M18" s="33">
        <f>M16</f>
        <v>50000</v>
      </c>
      <c r="N18" s="34">
        <f>N16</f>
        <v>-10000</v>
      </c>
      <c r="O18" s="33">
        <f>O16</f>
        <v>40000</v>
      </c>
      <c r="P18" s="34"/>
      <c r="Q18" s="33">
        <f>Q16</f>
        <v>40000</v>
      </c>
      <c r="R18" s="34"/>
      <c r="S18" s="33">
        <f>S16</f>
        <v>71000</v>
      </c>
      <c r="T18" s="33"/>
      <c r="U18" s="33">
        <f>U16</f>
        <v>71000</v>
      </c>
      <c r="V18" s="33"/>
      <c r="W18" s="33">
        <f>W16</f>
        <v>71000</v>
      </c>
      <c r="X18" s="33"/>
      <c r="Y18" s="33">
        <f>Y16</f>
        <v>71000</v>
      </c>
      <c r="Z18" s="33"/>
      <c r="AA18" s="33">
        <f>AA16</f>
        <v>70000</v>
      </c>
      <c r="AB18" s="67">
        <f>SUM(AB16:AB17)</f>
        <v>-10000</v>
      </c>
      <c r="AC18" s="67">
        <f t="shared" si="0"/>
        <v>60000</v>
      </c>
      <c r="AD18" s="67"/>
      <c r="AE18" s="67">
        <f t="shared" si="1"/>
        <v>60000</v>
      </c>
      <c r="AF18" s="67"/>
      <c r="AG18" s="67">
        <f t="shared" si="2"/>
        <v>60000</v>
      </c>
      <c r="AH18" s="67"/>
      <c r="AI18" s="67">
        <f t="shared" si="3"/>
        <v>60000</v>
      </c>
      <c r="AJ18" s="67"/>
      <c r="AK18" s="67">
        <f t="shared" si="4"/>
        <v>60000</v>
      </c>
      <c r="AL18" s="72">
        <v>185080</v>
      </c>
      <c r="AM18" s="67">
        <f t="shared" si="5"/>
        <v>245080</v>
      </c>
      <c r="AN18" s="67"/>
      <c r="AO18" s="67">
        <f t="shared" si="6"/>
        <v>245080</v>
      </c>
      <c r="AP18" s="67"/>
      <c r="AQ18" s="67">
        <f t="shared" si="7"/>
        <v>245080</v>
      </c>
    </row>
    <row r="19" spans="1:43" ht="15">
      <c r="A19" s="26">
        <v>710</v>
      </c>
      <c r="B19" s="26">
        <v>71013</v>
      </c>
      <c r="C19" s="38">
        <v>2110</v>
      </c>
      <c r="D19" s="21" t="s">
        <v>56</v>
      </c>
      <c r="E19" s="65">
        <v>80000</v>
      </c>
      <c r="G19" s="22">
        <f>E19+F19</f>
        <v>80000</v>
      </c>
      <c r="I19" s="28">
        <f>G19+H19</f>
        <v>80000</v>
      </c>
      <c r="K19" s="28">
        <f>I19+J19</f>
        <v>80000</v>
      </c>
      <c r="M19" s="23">
        <v>70000</v>
      </c>
      <c r="N19" s="24">
        <v>-30000</v>
      </c>
      <c r="O19" s="28">
        <f>M19+N19</f>
        <v>40000</v>
      </c>
      <c r="P19" s="24"/>
      <c r="Q19" s="28">
        <f>O19+P19</f>
        <v>40000</v>
      </c>
      <c r="R19" s="24"/>
      <c r="S19" s="28">
        <v>45000</v>
      </c>
      <c r="T19" s="28">
        <v>-10000</v>
      </c>
      <c r="U19" s="28">
        <f>S19+T19</f>
        <v>35000</v>
      </c>
      <c r="V19" s="28"/>
      <c r="W19" s="28">
        <f>U19+V19</f>
        <v>35000</v>
      </c>
      <c r="X19" s="28"/>
      <c r="Y19" s="28">
        <f>W19+X19</f>
        <v>35000</v>
      </c>
      <c r="Z19" s="27"/>
      <c r="AA19" s="28">
        <v>33000</v>
      </c>
      <c r="AB19" s="28"/>
      <c r="AC19" s="28">
        <f t="shared" si="0"/>
        <v>33000</v>
      </c>
      <c r="AD19" s="28"/>
      <c r="AE19" s="28">
        <f t="shared" si="1"/>
        <v>33000</v>
      </c>
      <c r="AF19" s="28"/>
      <c r="AG19" s="28">
        <f t="shared" si="2"/>
        <v>33000</v>
      </c>
      <c r="AH19" s="28"/>
      <c r="AI19" s="28">
        <f t="shared" si="3"/>
        <v>33000</v>
      </c>
      <c r="AJ19" s="28"/>
      <c r="AK19" s="28">
        <f t="shared" si="4"/>
        <v>33000</v>
      </c>
      <c r="AL19" s="24"/>
      <c r="AM19" s="28">
        <f t="shared" si="5"/>
        <v>33000</v>
      </c>
      <c r="AN19" s="28"/>
      <c r="AO19" s="28">
        <f t="shared" si="6"/>
        <v>33000</v>
      </c>
      <c r="AP19" s="28"/>
      <c r="AQ19" s="28">
        <f t="shared" si="7"/>
        <v>33000</v>
      </c>
    </row>
    <row r="20" spans="1:43" ht="15">
      <c r="A20" s="26"/>
      <c r="B20" s="26"/>
      <c r="C20" s="38"/>
      <c r="D20" s="27" t="s">
        <v>57</v>
      </c>
      <c r="E20" s="53"/>
      <c r="G20" s="28"/>
      <c r="I20" s="28"/>
      <c r="K20" s="28"/>
      <c r="M20" s="29"/>
      <c r="N20" s="24"/>
      <c r="O20" s="28"/>
      <c r="P20" s="24"/>
      <c r="Q20" s="28"/>
      <c r="R20" s="24"/>
      <c r="S20" s="28"/>
      <c r="T20" s="28"/>
      <c r="U20" s="28"/>
      <c r="V20" s="28"/>
      <c r="W20" s="28"/>
      <c r="X20" s="28"/>
      <c r="Y20" s="28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M20" s="28"/>
      <c r="AN20" s="28"/>
      <c r="AO20" s="28"/>
      <c r="AP20" s="28"/>
      <c r="AQ20" s="28"/>
    </row>
    <row r="21" spans="1:43" ht="15">
      <c r="A21" s="26"/>
      <c r="B21" s="26">
        <v>71014</v>
      </c>
      <c r="C21" s="38">
        <v>2110</v>
      </c>
      <c r="D21" s="27" t="s">
        <v>56</v>
      </c>
      <c r="E21" s="65">
        <v>70000</v>
      </c>
      <c r="G21" s="28">
        <f>E21+F21</f>
        <v>70000</v>
      </c>
      <c r="I21" s="28">
        <f>G21+H21</f>
        <v>70000</v>
      </c>
      <c r="K21" s="28">
        <f>I21+J21</f>
        <v>70000</v>
      </c>
      <c r="M21" s="29">
        <v>90000</v>
      </c>
      <c r="N21" s="24">
        <v>-35000</v>
      </c>
      <c r="O21" s="28">
        <f>M21+N21</f>
        <v>55000</v>
      </c>
      <c r="P21" s="24"/>
      <c r="Q21" s="28">
        <f>O21+P21</f>
        <v>55000</v>
      </c>
      <c r="R21" s="24"/>
      <c r="S21" s="28">
        <v>40000</v>
      </c>
      <c r="T21" s="28"/>
      <c r="U21" s="28">
        <f>S21+T21</f>
        <v>40000</v>
      </c>
      <c r="V21" s="28"/>
      <c r="W21" s="28">
        <f>U21+V21</f>
        <v>40000</v>
      </c>
      <c r="X21" s="28"/>
      <c r="Y21" s="28">
        <f>W21+X21</f>
        <v>40000</v>
      </c>
      <c r="Z21" s="27"/>
      <c r="AA21" s="28">
        <v>40000</v>
      </c>
      <c r="AB21" s="28"/>
      <c r="AC21" s="28">
        <f t="shared" si="0"/>
        <v>40000</v>
      </c>
      <c r="AD21" s="28"/>
      <c r="AE21" s="28">
        <f t="shared" si="1"/>
        <v>40000</v>
      </c>
      <c r="AF21" s="28"/>
      <c r="AG21" s="28">
        <f t="shared" si="2"/>
        <v>40000</v>
      </c>
      <c r="AH21" s="28"/>
      <c r="AI21" s="28">
        <f t="shared" si="3"/>
        <v>40000</v>
      </c>
      <c r="AJ21" s="28"/>
      <c r="AK21" s="28">
        <f t="shared" si="4"/>
        <v>40000</v>
      </c>
      <c r="AM21" s="28">
        <f t="shared" si="5"/>
        <v>40000</v>
      </c>
      <c r="AN21" s="28"/>
      <c r="AO21" s="28">
        <f t="shared" si="6"/>
        <v>40000</v>
      </c>
      <c r="AP21" s="28"/>
      <c r="AQ21" s="28">
        <f t="shared" si="7"/>
        <v>40000</v>
      </c>
    </row>
    <row r="22" spans="1:43" ht="15">
      <c r="A22" s="26"/>
      <c r="B22" s="26"/>
      <c r="C22" s="38"/>
      <c r="D22" s="27" t="s">
        <v>57</v>
      </c>
      <c r="E22" s="53"/>
      <c r="G22" s="28"/>
      <c r="I22" s="28"/>
      <c r="K22" s="28"/>
      <c r="M22" s="29"/>
      <c r="N22" s="24"/>
      <c r="O22" s="28"/>
      <c r="P22" s="24"/>
      <c r="Q22" s="28"/>
      <c r="R22" s="24"/>
      <c r="S22" s="28"/>
      <c r="T22" s="28"/>
      <c r="U22" s="28"/>
      <c r="V22" s="28"/>
      <c r="W22" s="28"/>
      <c r="X22" s="28"/>
      <c r="Y22" s="28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M22" s="28"/>
      <c r="AN22" s="28"/>
      <c r="AO22" s="28"/>
      <c r="AP22" s="28"/>
      <c r="AQ22" s="28"/>
    </row>
    <row r="23" spans="1:43" ht="15">
      <c r="A23" s="26"/>
      <c r="B23" s="26">
        <v>71015</v>
      </c>
      <c r="C23" s="38">
        <v>2110</v>
      </c>
      <c r="D23" s="27" t="s">
        <v>56</v>
      </c>
      <c r="E23" s="65">
        <v>85000</v>
      </c>
      <c r="G23" s="28">
        <f>E23+F23</f>
        <v>85000</v>
      </c>
      <c r="I23" s="28">
        <f>G23+H23</f>
        <v>85000</v>
      </c>
      <c r="K23" s="28">
        <f>I23+J23</f>
        <v>85000</v>
      </c>
      <c r="M23" s="29">
        <v>80000</v>
      </c>
      <c r="N23" s="24">
        <v>-5000</v>
      </c>
      <c r="O23" s="28">
        <f>M23+N23</f>
        <v>75000</v>
      </c>
      <c r="P23" s="24"/>
      <c r="Q23" s="28">
        <f>O23+P23</f>
        <v>75000</v>
      </c>
      <c r="R23" s="24"/>
      <c r="S23" s="28">
        <v>184000</v>
      </c>
      <c r="T23" s="28"/>
      <c r="U23" s="28">
        <f>S23+T23</f>
        <v>184000</v>
      </c>
      <c r="V23" s="28"/>
      <c r="W23" s="28">
        <f>U23+V23</f>
        <v>184000</v>
      </c>
      <c r="X23" s="28"/>
      <c r="Y23" s="28">
        <f>W23+X23</f>
        <v>184000</v>
      </c>
      <c r="Z23" s="27"/>
      <c r="AA23" s="28">
        <v>219000</v>
      </c>
      <c r="AB23" s="28">
        <v>25000</v>
      </c>
      <c r="AC23" s="28">
        <f t="shared" si="0"/>
        <v>244000</v>
      </c>
      <c r="AD23" s="28"/>
      <c r="AE23" s="28">
        <f t="shared" si="1"/>
        <v>244000</v>
      </c>
      <c r="AF23" s="28">
        <v>30000</v>
      </c>
      <c r="AG23" s="28">
        <f t="shared" si="2"/>
        <v>274000</v>
      </c>
      <c r="AH23" s="28"/>
      <c r="AI23" s="28">
        <f t="shared" si="3"/>
        <v>274000</v>
      </c>
      <c r="AJ23" s="28"/>
      <c r="AK23" s="28">
        <f t="shared" si="4"/>
        <v>274000</v>
      </c>
      <c r="AM23" s="28">
        <f t="shared" si="5"/>
        <v>274000</v>
      </c>
      <c r="AN23" s="28"/>
      <c r="AO23" s="28">
        <f t="shared" si="6"/>
        <v>274000</v>
      </c>
      <c r="AP23" s="28">
        <v>27092</v>
      </c>
      <c r="AQ23" s="28">
        <f t="shared" si="7"/>
        <v>301092</v>
      </c>
    </row>
    <row r="24" spans="1:43" ht="15">
      <c r="A24" s="26"/>
      <c r="B24" s="26"/>
      <c r="C24" s="38"/>
      <c r="D24" s="27" t="s">
        <v>57</v>
      </c>
      <c r="E24" s="53"/>
      <c r="G24" s="28"/>
      <c r="I24" s="28"/>
      <c r="K24" s="28"/>
      <c r="M24" s="29"/>
      <c r="N24" s="24"/>
      <c r="O24" s="28"/>
      <c r="P24" s="24"/>
      <c r="Q24" s="28"/>
      <c r="R24" s="24"/>
      <c r="S24" s="28"/>
      <c r="T24" s="28"/>
      <c r="U24" s="28"/>
      <c r="V24" s="28"/>
      <c r="W24" s="28"/>
      <c r="X24" s="28"/>
      <c r="Y24" s="28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M24" s="28"/>
      <c r="AN24" s="28"/>
      <c r="AO24" s="28"/>
      <c r="AP24" s="28"/>
      <c r="AQ24" s="28"/>
    </row>
    <row r="25" spans="1:43" ht="15">
      <c r="A25" s="38"/>
      <c r="B25" s="26"/>
      <c r="C25" s="38">
        <v>6410</v>
      </c>
      <c r="D25" s="27" t="s">
        <v>43</v>
      </c>
      <c r="E25" s="53"/>
      <c r="G25" s="54"/>
      <c r="I25" s="54"/>
      <c r="K25" s="28"/>
      <c r="M25" s="29"/>
      <c r="N25" s="24"/>
      <c r="O25" s="28"/>
      <c r="P25" s="24"/>
      <c r="Q25" s="28"/>
      <c r="R25" s="24"/>
      <c r="S25" s="28">
        <v>7000</v>
      </c>
      <c r="T25" s="28"/>
      <c r="U25" s="28">
        <f>S25+T25</f>
        <v>7000</v>
      </c>
      <c r="V25" s="28"/>
      <c r="W25" s="28">
        <f>U25+V25</f>
        <v>7000</v>
      </c>
      <c r="X25" s="28"/>
      <c r="Y25" s="28">
        <v>7000</v>
      </c>
      <c r="Z25" s="27"/>
      <c r="AA25" s="28">
        <v>7000</v>
      </c>
      <c r="AB25" s="28"/>
      <c r="AC25" s="28">
        <f t="shared" si="0"/>
        <v>7000</v>
      </c>
      <c r="AD25" s="28"/>
      <c r="AE25" s="28">
        <f t="shared" si="1"/>
        <v>7000</v>
      </c>
      <c r="AF25" s="28"/>
      <c r="AG25" s="28">
        <f t="shared" si="2"/>
        <v>7000</v>
      </c>
      <c r="AH25" s="28"/>
      <c r="AI25" s="28">
        <f t="shared" si="3"/>
        <v>7000</v>
      </c>
      <c r="AJ25" s="28"/>
      <c r="AK25" s="28">
        <f t="shared" si="4"/>
        <v>7000</v>
      </c>
      <c r="AM25" s="28">
        <f t="shared" si="5"/>
        <v>7000</v>
      </c>
      <c r="AN25" s="28"/>
      <c r="AO25" s="28">
        <f t="shared" si="6"/>
        <v>7000</v>
      </c>
      <c r="AP25" s="28"/>
      <c r="AQ25" s="28">
        <f t="shared" si="7"/>
        <v>7000</v>
      </c>
    </row>
    <row r="26" spans="1:43" ht="15">
      <c r="A26" s="38"/>
      <c r="B26" s="55"/>
      <c r="C26" s="66"/>
      <c r="D26" s="39" t="s">
        <v>39</v>
      </c>
      <c r="E26" s="53"/>
      <c r="G26" s="54"/>
      <c r="I26" s="54"/>
      <c r="K26" s="28"/>
      <c r="M26" s="29"/>
      <c r="N26" s="24"/>
      <c r="O26" s="28"/>
      <c r="P26" s="24"/>
      <c r="Q26" s="28"/>
      <c r="R26" s="24"/>
      <c r="S26" s="28"/>
      <c r="T26" s="28"/>
      <c r="U26" s="28"/>
      <c r="V26" s="28"/>
      <c r="W26" s="28"/>
      <c r="X26" s="28"/>
      <c r="Y26" s="28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M26" s="28"/>
      <c r="AN26" s="28"/>
      <c r="AO26" s="28"/>
      <c r="AP26" s="28"/>
      <c r="AQ26" s="28"/>
    </row>
    <row r="27" spans="1:43" ht="15.75">
      <c r="A27" s="80"/>
      <c r="B27" s="81"/>
      <c r="C27" s="81"/>
      <c r="D27" s="86"/>
      <c r="E27" s="30">
        <f>E19+E21+E23</f>
        <v>235000</v>
      </c>
      <c r="F27" s="31"/>
      <c r="G27" s="32">
        <f>E27+F27</f>
        <v>235000</v>
      </c>
      <c r="H27" s="31"/>
      <c r="I27" s="32">
        <f>G27+H27</f>
        <v>235000</v>
      </c>
      <c r="J27" s="31"/>
      <c r="K27" s="30">
        <f>I27+J27</f>
        <v>235000</v>
      </c>
      <c r="L27" s="31"/>
      <c r="M27" s="33">
        <f>M23+M21+M19</f>
        <v>240000</v>
      </c>
      <c r="N27" s="34">
        <f>N23+N21+N19</f>
        <v>-70000</v>
      </c>
      <c r="O27" s="33">
        <f>O23+O21+O19</f>
        <v>170000</v>
      </c>
      <c r="P27" s="34"/>
      <c r="Q27" s="33">
        <f>Q23+Q21+Q19</f>
        <v>170000</v>
      </c>
      <c r="R27" s="34"/>
      <c r="S27" s="33">
        <f>S23+S21+S19+S25</f>
        <v>276000</v>
      </c>
      <c r="T27" s="33">
        <f>T23+T21+T19+T25</f>
        <v>-10000</v>
      </c>
      <c r="U27" s="33">
        <f>U23+U21+U19+U25</f>
        <v>266000</v>
      </c>
      <c r="V27" s="33"/>
      <c r="W27" s="33">
        <f>W23+W21+W19+W25</f>
        <v>266000</v>
      </c>
      <c r="X27" s="33"/>
      <c r="Y27" s="33">
        <f>Y23+Y21+Y19+Y25</f>
        <v>266000</v>
      </c>
      <c r="Z27" s="33"/>
      <c r="AA27" s="33">
        <f>AA23+AA21+AA19+AA25</f>
        <v>299000</v>
      </c>
      <c r="AB27" s="67">
        <f>SUM(AB19:AB26)</f>
        <v>25000</v>
      </c>
      <c r="AC27" s="67">
        <f t="shared" si="0"/>
        <v>324000</v>
      </c>
      <c r="AD27" s="67"/>
      <c r="AE27" s="67">
        <f>SUM(AE19:AE26)</f>
        <v>324000</v>
      </c>
      <c r="AF27" s="67">
        <f>SUM(AF19:AF26)</f>
        <v>30000</v>
      </c>
      <c r="AG27" s="67">
        <f t="shared" si="2"/>
        <v>354000</v>
      </c>
      <c r="AH27" s="67"/>
      <c r="AI27" s="67">
        <f t="shared" si="3"/>
        <v>354000</v>
      </c>
      <c r="AJ27" s="67"/>
      <c r="AK27" s="67">
        <f t="shared" si="4"/>
        <v>354000</v>
      </c>
      <c r="AL27" s="71"/>
      <c r="AM27" s="67">
        <f t="shared" si="5"/>
        <v>354000</v>
      </c>
      <c r="AN27" s="67"/>
      <c r="AO27" s="67">
        <f t="shared" si="6"/>
        <v>354000</v>
      </c>
      <c r="AP27" s="67">
        <f>SUM(AP19:AP26)</f>
        <v>27092</v>
      </c>
      <c r="AQ27" s="67">
        <f t="shared" si="7"/>
        <v>381092</v>
      </c>
    </row>
    <row r="28" spans="1:43" ht="15">
      <c r="A28" s="26">
        <v>750</v>
      </c>
      <c r="B28" s="26">
        <v>75011</v>
      </c>
      <c r="C28" s="38">
        <v>2110</v>
      </c>
      <c r="D28" s="21" t="s">
        <v>56</v>
      </c>
      <c r="E28" s="65">
        <v>126816</v>
      </c>
      <c r="G28" s="28">
        <f>E28+F28</f>
        <v>126816</v>
      </c>
      <c r="I28" s="22">
        <v>119824</v>
      </c>
      <c r="J28" s="24"/>
      <c r="K28" s="22">
        <f>I28+J28</f>
        <v>119824</v>
      </c>
      <c r="M28" s="23">
        <v>113832</v>
      </c>
      <c r="N28" s="24"/>
      <c r="O28" s="28">
        <f>M28+N28</f>
        <v>113832</v>
      </c>
      <c r="P28" s="24"/>
      <c r="Q28" s="28">
        <f>O28+P28</f>
        <v>113832</v>
      </c>
      <c r="R28" s="24"/>
      <c r="S28" s="28">
        <v>125595</v>
      </c>
      <c r="T28" s="28"/>
      <c r="U28" s="28">
        <f>S28+T28</f>
        <v>125595</v>
      </c>
      <c r="V28" s="28"/>
      <c r="W28" s="28">
        <f>U28+V28</f>
        <v>125595</v>
      </c>
      <c r="X28" s="28"/>
      <c r="Y28" s="28">
        <f>W28+X28</f>
        <v>125595</v>
      </c>
      <c r="Z28" s="27"/>
      <c r="AA28" s="28">
        <v>127861</v>
      </c>
      <c r="AB28" s="28"/>
      <c r="AC28" s="28">
        <f t="shared" si="0"/>
        <v>127861</v>
      </c>
      <c r="AD28" s="28"/>
      <c r="AE28" s="28">
        <f t="shared" si="1"/>
        <v>127861</v>
      </c>
      <c r="AF28" s="28"/>
      <c r="AG28" s="28">
        <f t="shared" si="2"/>
        <v>127861</v>
      </c>
      <c r="AH28" s="28"/>
      <c r="AI28" s="28">
        <f t="shared" si="3"/>
        <v>127861</v>
      </c>
      <c r="AJ28" s="28"/>
      <c r="AK28" s="28">
        <f t="shared" si="4"/>
        <v>127861</v>
      </c>
      <c r="AM28" s="28">
        <f t="shared" si="5"/>
        <v>127861</v>
      </c>
      <c r="AN28" s="28"/>
      <c r="AO28" s="28">
        <f t="shared" si="6"/>
        <v>127861</v>
      </c>
      <c r="AP28" s="28"/>
      <c r="AQ28" s="28">
        <f t="shared" si="7"/>
        <v>127861</v>
      </c>
    </row>
    <row r="29" spans="1:43" ht="15">
      <c r="A29" s="26"/>
      <c r="B29" s="26"/>
      <c r="C29" s="38"/>
      <c r="D29" s="27" t="s">
        <v>57</v>
      </c>
      <c r="E29" s="53"/>
      <c r="G29" s="28"/>
      <c r="I29" s="28"/>
      <c r="K29" s="28"/>
      <c r="M29" s="29"/>
      <c r="N29" s="24"/>
      <c r="O29" s="28"/>
      <c r="P29" s="24"/>
      <c r="Q29" s="28"/>
      <c r="R29" s="24"/>
      <c r="S29" s="28"/>
      <c r="T29" s="28"/>
      <c r="U29" s="28"/>
      <c r="V29" s="28"/>
      <c r="W29" s="28"/>
      <c r="X29" s="28"/>
      <c r="Y29" s="28"/>
      <c r="Z29" s="27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M29" s="28"/>
      <c r="AN29" s="28"/>
      <c r="AO29" s="28"/>
      <c r="AP29" s="28"/>
      <c r="AQ29" s="28"/>
    </row>
    <row r="30" spans="1:43" ht="15">
      <c r="A30" s="26"/>
      <c r="B30" s="26">
        <v>75045</v>
      </c>
      <c r="C30" s="38">
        <v>2110</v>
      </c>
      <c r="D30" s="27" t="s">
        <v>56</v>
      </c>
      <c r="E30" s="65">
        <v>22000</v>
      </c>
      <c r="G30" s="28">
        <f>E30+F30</f>
        <v>22000</v>
      </c>
      <c r="I30" s="28">
        <f>G30+H30</f>
        <v>22000</v>
      </c>
      <c r="K30" s="28">
        <f>I30+J30</f>
        <v>22000</v>
      </c>
      <c r="M30" s="29">
        <v>17600</v>
      </c>
      <c r="N30" s="24"/>
      <c r="O30" s="28">
        <f>M30+N30</f>
        <v>17600</v>
      </c>
      <c r="P30" s="24"/>
      <c r="Q30" s="28">
        <f>O30+P30</f>
        <v>17600</v>
      </c>
      <c r="R30" s="24"/>
      <c r="S30" s="28">
        <v>16000</v>
      </c>
      <c r="T30" s="28"/>
      <c r="U30" s="28">
        <f>S30+T30</f>
        <v>16000</v>
      </c>
      <c r="V30" s="28"/>
      <c r="W30" s="28">
        <f>U30+V30</f>
        <v>16000</v>
      </c>
      <c r="X30" s="28"/>
      <c r="Y30" s="28">
        <f>W30+X30</f>
        <v>16000</v>
      </c>
      <c r="Z30" s="27"/>
      <c r="AA30" s="28">
        <v>16500</v>
      </c>
      <c r="AB30" s="28"/>
      <c r="AC30" s="28">
        <f t="shared" si="0"/>
        <v>16500</v>
      </c>
      <c r="AD30" s="28"/>
      <c r="AE30" s="28">
        <f t="shared" si="1"/>
        <v>16500</v>
      </c>
      <c r="AF30" s="28"/>
      <c r="AG30" s="28">
        <f t="shared" si="2"/>
        <v>16500</v>
      </c>
      <c r="AH30" s="28"/>
      <c r="AI30" s="28">
        <f t="shared" si="3"/>
        <v>16500</v>
      </c>
      <c r="AJ30" s="28">
        <v>-107</v>
      </c>
      <c r="AK30" s="28">
        <f t="shared" si="4"/>
        <v>16393</v>
      </c>
      <c r="AM30" s="28">
        <f t="shared" si="5"/>
        <v>16393</v>
      </c>
      <c r="AN30" s="28"/>
      <c r="AO30" s="28">
        <f t="shared" si="6"/>
        <v>16393</v>
      </c>
      <c r="AP30" s="28"/>
      <c r="AQ30" s="28">
        <f t="shared" si="7"/>
        <v>16393</v>
      </c>
    </row>
    <row r="31" spans="1:43" ht="15">
      <c r="A31" s="26"/>
      <c r="B31" s="26"/>
      <c r="C31" s="38"/>
      <c r="D31" s="39" t="s">
        <v>57</v>
      </c>
      <c r="E31" s="53"/>
      <c r="G31" s="35"/>
      <c r="I31" s="28"/>
      <c r="K31" s="28"/>
      <c r="M31" s="29"/>
      <c r="N31" s="24"/>
      <c r="O31" s="28"/>
      <c r="P31" s="24"/>
      <c r="Q31" s="28"/>
      <c r="R31" s="24"/>
      <c r="S31" s="28"/>
      <c r="T31" s="28"/>
      <c r="U31" s="28"/>
      <c r="V31" s="28"/>
      <c r="W31" s="28"/>
      <c r="X31" s="28"/>
      <c r="Y31" s="28"/>
      <c r="Z31" s="27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M31" s="28"/>
      <c r="AN31" s="28"/>
      <c r="AO31" s="28"/>
      <c r="AP31" s="28"/>
      <c r="AQ31" s="28"/>
    </row>
    <row r="32" spans="1:43" ht="15.75">
      <c r="A32" s="80"/>
      <c r="B32" s="81"/>
      <c r="C32" s="81"/>
      <c r="D32" s="86"/>
      <c r="E32" s="30">
        <f>E28+E30</f>
        <v>148816</v>
      </c>
      <c r="F32" s="36"/>
      <c r="G32" s="30">
        <f>E32+F32</f>
        <v>148816</v>
      </c>
      <c r="H32" s="31"/>
      <c r="I32" s="37">
        <f>I28+I30</f>
        <v>141824</v>
      </c>
      <c r="J32" s="30">
        <f>J28+J30</f>
        <v>0</v>
      </c>
      <c r="K32" s="30">
        <f>K28+K30</f>
        <v>141824</v>
      </c>
      <c r="L32" s="31"/>
      <c r="M32" s="33">
        <f>M30+M28</f>
        <v>131432</v>
      </c>
      <c r="N32" s="34"/>
      <c r="O32" s="33">
        <f>O30+O28</f>
        <v>131432</v>
      </c>
      <c r="P32" s="34"/>
      <c r="Q32" s="33">
        <f>Q30+Q28</f>
        <v>131432</v>
      </c>
      <c r="R32" s="34"/>
      <c r="S32" s="33">
        <f>S30+S28</f>
        <v>141595</v>
      </c>
      <c r="T32" s="33"/>
      <c r="U32" s="33">
        <f>U30+U28</f>
        <v>141595</v>
      </c>
      <c r="V32" s="33"/>
      <c r="W32" s="33">
        <f>W30+W28</f>
        <v>141595</v>
      </c>
      <c r="X32" s="33"/>
      <c r="Y32" s="33">
        <f>SUM(Y28:Y31)</f>
        <v>141595</v>
      </c>
      <c r="Z32" s="33"/>
      <c r="AA32" s="33">
        <f>SUM(AA28:AA31)</f>
        <v>144361</v>
      </c>
      <c r="AB32" s="67"/>
      <c r="AC32" s="67">
        <f t="shared" si="0"/>
        <v>144361</v>
      </c>
      <c r="AD32" s="67"/>
      <c r="AE32" s="67">
        <f t="shared" si="1"/>
        <v>144361</v>
      </c>
      <c r="AF32" s="67"/>
      <c r="AG32" s="67">
        <f t="shared" si="2"/>
        <v>144361</v>
      </c>
      <c r="AH32" s="67"/>
      <c r="AI32" s="67">
        <f t="shared" si="3"/>
        <v>144361</v>
      </c>
      <c r="AJ32" s="67">
        <f>SUM(AJ28:AJ31)</f>
        <v>-107</v>
      </c>
      <c r="AK32" s="67">
        <f t="shared" si="4"/>
        <v>144254</v>
      </c>
      <c r="AL32" s="71"/>
      <c r="AM32" s="67">
        <f t="shared" si="5"/>
        <v>144254</v>
      </c>
      <c r="AN32" s="67"/>
      <c r="AO32" s="67">
        <f t="shared" si="6"/>
        <v>144254</v>
      </c>
      <c r="AP32" s="67"/>
      <c r="AQ32" s="67">
        <f t="shared" si="7"/>
        <v>144254</v>
      </c>
    </row>
    <row r="33" spans="1:43" ht="15">
      <c r="A33" s="26">
        <v>754</v>
      </c>
      <c r="B33" s="26">
        <v>75411</v>
      </c>
      <c r="C33" s="38">
        <v>2110</v>
      </c>
      <c r="D33" s="21" t="s">
        <v>56</v>
      </c>
      <c r="E33" s="65">
        <v>1603964</v>
      </c>
      <c r="G33" s="28">
        <f>E33+F33</f>
        <v>1603964</v>
      </c>
      <c r="I33" s="28">
        <v>1762623</v>
      </c>
      <c r="J33" s="24"/>
      <c r="K33" s="28">
        <f>I33+J33</f>
        <v>1762623</v>
      </c>
      <c r="M33" s="29">
        <v>1782242</v>
      </c>
      <c r="N33" s="24">
        <v>-7650</v>
      </c>
      <c r="O33" s="28">
        <f>M33+N33</f>
        <v>1774592</v>
      </c>
      <c r="P33" s="24">
        <v>58000</v>
      </c>
      <c r="Q33" s="28">
        <f>O33+P33</f>
        <v>1832592</v>
      </c>
      <c r="R33" s="24"/>
      <c r="S33" s="28">
        <v>2030927</v>
      </c>
      <c r="T33" s="28">
        <v>20588</v>
      </c>
      <c r="U33" s="28">
        <f>S33+T33</f>
        <v>2051515</v>
      </c>
      <c r="V33" s="28"/>
      <c r="W33" s="28">
        <f>U33+V33</f>
        <v>2051515</v>
      </c>
      <c r="X33" s="28">
        <v>27859</v>
      </c>
      <c r="Y33" s="28">
        <f>W33+X33</f>
        <v>2079374</v>
      </c>
      <c r="Z33" s="28">
        <v>17914</v>
      </c>
      <c r="AA33" s="28">
        <v>2454041</v>
      </c>
      <c r="AB33" s="28"/>
      <c r="AC33" s="92">
        <f t="shared" si="0"/>
        <v>2454041</v>
      </c>
      <c r="AD33" s="28">
        <v>50683</v>
      </c>
      <c r="AE33" s="92">
        <f>AC33+AD33+AD34</f>
        <v>2548599</v>
      </c>
      <c r="AF33" s="28">
        <v>142771</v>
      </c>
      <c r="AG33" s="69">
        <f>AE33+AF33+AF34</f>
        <v>2666870</v>
      </c>
      <c r="AH33" s="28">
        <v>25328</v>
      </c>
      <c r="AI33" s="28">
        <f t="shared" si="3"/>
        <v>2692198</v>
      </c>
      <c r="AJ33" s="28">
        <v>50</v>
      </c>
      <c r="AK33" s="28">
        <f t="shared" si="4"/>
        <v>2692248</v>
      </c>
      <c r="AM33" s="28">
        <f t="shared" si="5"/>
        <v>2692248</v>
      </c>
      <c r="AN33" s="28"/>
      <c r="AO33" s="92">
        <f t="shared" si="6"/>
        <v>2692248</v>
      </c>
      <c r="AP33" s="28">
        <v>2889</v>
      </c>
      <c r="AQ33" s="92">
        <f>AO33+AP33+AP34</f>
        <v>2704077</v>
      </c>
    </row>
    <row r="34" spans="1:43" ht="15">
      <c r="A34" s="26"/>
      <c r="B34" s="26"/>
      <c r="C34" s="38"/>
      <c r="D34" s="27" t="s">
        <v>57</v>
      </c>
      <c r="E34" s="53"/>
      <c r="G34" s="28"/>
      <c r="I34" s="28"/>
      <c r="K34" s="28"/>
      <c r="M34" s="29"/>
      <c r="N34" s="24"/>
      <c r="O34" s="28"/>
      <c r="P34" s="24"/>
      <c r="Q34" s="28"/>
      <c r="R34" s="24"/>
      <c r="S34" s="28"/>
      <c r="T34" s="28"/>
      <c r="U34" s="28"/>
      <c r="V34" s="28"/>
      <c r="W34" s="28"/>
      <c r="X34" s="28"/>
      <c r="Y34" s="28"/>
      <c r="Z34" s="27"/>
      <c r="AA34" s="28"/>
      <c r="AB34" s="28"/>
      <c r="AC34" s="93"/>
      <c r="AD34" s="28">
        <v>43875</v>
      </c>
      <c r="AE34" s="93"/>
      <c r="AF34" s="28">
        <v>-24500</v>
      </c>
      <c r="AG34" s="68"/>
      <c r="AH34" s="28"/>
      <c r="AI34" s="28"/>
      <c r="AJ34" s="28"/>
      <c r="AK34" s="28"/>
      <c r="AM34" s="28"/>
      <c r="AN34" s="28"/>
      <c r="AO34" s="93"/>
      <c r="AP34" s="28">
        <v>8940</v>
      </c>
      <c r="AQ34" s="93"/>
    </row>
    <row r="35" spans="1:43" ht="15">
      <c r="A35" s="26"/>
      <c r="B35" s="26"/>
      <c r="C35" s="38"/>
      <c r="D35" s="27"/>
      <c r="E35" s="53"/>
      <c r="G35" s="28"/>
      <c r="I35" s="28"/>
      <c r="K35" s="28"/>
      <c r="M35" s="29"/>
      <c r="N35" s="24"/>
      <c r="O35" s="28"/>
      <c r="P35" s="24"/>
      <c r="Q35" s="28"/>
      <c r="R35" s="24"/>
      <c r="S35" s="28"/>
      <c r="T35" s="28"/>
      <c r="U35" s="28"/>
      <c r="V35" s="28"/>
      <c r="W35" s="28"/>
      <c r="X35" s="28"/>
      <c r="Y35" s="28"/>
      <c r="Z35" s="27"/>
      <c r="AA35" s="28"/>
      <c r="AB35" s="28"/>
      <c r="AC35" s="68"/>
      <c r="AD35" s="28"/>
      <c r="AE35" s="68"/>
      <c r="AF35" s="28"/>
      <c r="AG35" s="68"/>
      <c r="AH35" s="28"/>
      <c r="AI35" s="28"/>
      <c r="AJ35" s="28"/>
      <c r="AK35" s="28"/>
      <c r="AM35" s="28"/>
      <c r="AN35" s="28"/>
      <c r="AO35" s="28"/>
      <c r="AP35" s="28"/>
      <c r="AQ35" s="28"/>
    </row>
    <row r="36" spans="1:43" ht="15">
      <c r="A36" s="26"/>
      <c r="B36" s="26"/>
      <c r="C36" s="38">
        <v>6410</v>
      </c>
      <c r="D36" s="27" t="s">
        <v>38</v>
      </c>
      <c r="E36" s="65">
        <v>300000</v>
      </c>
      <c r="F36" s="24">
        <v>331000</v>
      </c>
      <c r="G36" s="28">
        <f>E36+F36</f>
        <v>631000</v>
      </c>
      <c r="I36" s="28">
        <f>G36+H36</f>
        <v>631000</v>
      </c>
      <c r="K36" s="28">
        <f>I36+J36</f>
        <v>631000</v>
      </c>
      <c r="M36" s="29">
        <v>1000000</v>
      </c>
      <c r="N36" s="24">
        <v>-310000</v>
      </c>
      <c r="O36" s="28">
        <f>M36+N36</f>
        <v>690000</v>
      </c>
      <c r="P36" s="24">
        <v>-20000</v>
      </c>
      <c r="Q36" s="28">
        <f>O36+P36</f>
        <v>670000</v>
      </c>
      <c r="R36" s="24"/>
      <c r="S36" s="28">
        <v>900000</v>
      </c>
      <c r="T36" s="28"/>
      <c r="U36" s="28">
        <f>S36+T36</f>
        <v>900000</v>
      </c>
      <c r="V36" s="28"/>
      <c r="W36" s="28">
        <f>U36+V36</f>
        <v>900000</v>
      </c>
      <c r="X36" s="28"/>
      <c r="Y36" s="28">
        <f>W36+X36</f>
        <v>900000</v>
      </c>
      <c r="Z36" s="27"/>
      <c r="AA36" s="28">
        <v>295000</v>
      </c>
      <c r="AB36" s="28"/>
      <c r="AC36" s="28">
        <f t="shared" si="0"/>
        <v>295000</v>
      </c>
      <c r="AD36" s="28"/>
      <c r="AE36" s="28">
        <f t="shared" si="1"/>
        <v>295000</v>
      </c>
      <c r="AF36" s="28">
        <v>24500</v>
      </c>
      <c r="AG36" s="28">
        <f t="shared" si="2"/>
        <v>319500</v>
      </c>
      <c r="AH36" s="28"/>
      <c r="AI36" s="28">
        <f t="shared" si="3"/>
        <v>319500</v>
      </c>
      <c r="AJ36" s="28">
        <v>-50</v>
      </c>
      <c r="AK36" s="28">
        <f t="shared" si="4"/>
        <v>319450</v>
      </c>
      <c r="AM36" s="28">
        <f t="shared" si="5"/>
        <v>319450</v>
      </c>
      <c r="AN36" s="28"/>
      <c r="AO36" s="28">
        <f t="shared" si="6"/>
        <v>319450</v>
      </c>
      <c r="AP36" s="28"/>
      <c r="AQ36" s="28">
        <f t="shared" si="7"/>
        <v>319450</v>
      </c>
    </row>
    <row r="37" spans="1:43" ht="15">
      <c r="A37" s="26"/>
      <c r="B37" s="26"/>
      <c r="C37" s="38"/>
      <c r="D37" s="27" t="s">
        <v>39</v>
      </c>
      <c r="E37" s="65"/>
      <c r="F37" s="24"/>
      <c r="G37" s="28"/>
      <c r="I37" s="28"/>
      <c r="K37" s="28"/>
      <c r="M37" s="29"/>
      <c r="N37" s="24"/>
      <c r="O37" s="28"/>
      <c r="P37" s="24"/>
      <c r="Q37" s="28"/>
      <c r="R37" s="24"/>
      <c r="S37" s="28"/>
      <c r="T37" s="28"/>
      <c r="U37" s="28"/>
      <c r="V37" s="28"/>
      <c r="W37" s="28"/>
      <c r="X37" s="28"/>
      <c r="Y37" s="28"/>
      <c r="Z37" s="27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M37" s="28"/>
      <c r="AN37" s="28"/>
      <c r="AO37" s="28"/>
      <c r="AP37" s="28"/>
      <c r="AQ37" s="28"/>
    </row>
    <row r="38" spans="1:43" ht="15">
      <c r="A38" s="26"/>
      <c r="B38" s="26">
        <v>75414</v>
      </c>
      <c r="C38" s="38">
        <v>2110</v>
      </c>
      <c r="D38" s="27" t="s">
        <v>56</v>
      </c>
      <c r="E38" s="65"/>
      <c r="F38" s="24"/>
      <c r="G38" s="28"/>
      <c r="I38" s="28"/>
      <c r="K38" s="28"/>
      <c r="M38" s="29"/>
      <c r="N38" s="24"/>
      <c r="O38" s="28"/>
      <c r="P38" s="24"/>
      <c r="Q38" s="28"/>
      <c r="R38" s="24"/>
      <c r="S38" s="28">
        <v>400</v>
      </c>
      <c r="T38" s="28"/>
      <c r="U38" s="28">
        <f>S38+T38</f>
        <v>400</v>
      </c>
      <c r="V38" s="28"/>
      <c r="W38" s="28">
        <f>U38+V38</f>
        <v>400</v>
      </c>
      <c r="X38" s="28"/>
      <c r="Y38" s="28">
        <f>W38+X38</f>
        <v>400</v>
      </c>
      <c r="Z38" s="27"/>
      <c r="AA38" s="28">
        <v>400</v>
      </c>
      <c r="AB38" s="28"/>
      <c r="AC38" s="28">
        <f t="shared" si="0"/>
        <v>400</v>
      </c>
      <c r="AD38" s="28"/>
      <c r="AE38" s="28">
        <f t="shared" si="1"/>
        <v>400</v>
      </c>
      <c r="AF38" s="28"/>
      <c r="AG38" s="28">
        <f t="shared" si="2"/>
        <v>400</v>
      </c>
      <c r="AH38" s="28"/>
      <c r="AI38" s="28">
        <f t="shared" si="3"/>
        <v>400</v>
      </c>
      <c r="AJ38" s="28"/>
      <c r="AK38" s="28">
        <f t="shared" si="4"/>
        <v>400</v>
      </c>
      <c r="AM38" s="28">
        <f t="shared" si="5"/>
        <v>400</v>
      </c>
      <c r="AN38" s="28"/>
      <c r="AO38" s="28">
        <f t="shared" si="6"/>
        <v>400</v>
      </c>
      <c r="AP38" s="28"/>
      <c r="AQ38" s="28">
        <f t="shared" si="7"/>
        <v>400</v>
      </c>
    </row>
    <row r="39" spans="1:43" ht="15">
      <c r="A39" s="26"/>
      <c r="B39" s="26"/>
      <c r="C39" s="38"/>
      <c r="D39" s="39" t="s">
        <v>57</v>
      </c>
      <c r="E39" s="53"/>
      <c r="G39" s="28"/>
      <c r="I39" s="35"/>
      <c r="K39" s="28"/>
      <c r="M39" s="29"/>
      <c r="N39" s="24"/>
      <c r="O39" s="28"/>
      <c r="P39" s="24"/>
      <c r="Q39" s="28"/>
      <c r="R39" s="24"/>
      <c r="S39" s="28"/>
      <c r="T39" s="28"/>
      <c r="U39" s="28"/>
      <c r="V39" s="28"/>
      <c r="W39" s="28"/>
      <c r="X39" s="28"/>
      <c r="Y39" s="28"/>
      <c r="Z39" s="27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M39" s="28"/>
      <c r="AN39" s="28"/>
      <c r="AO39" s="28"/>
      <c r="AP39" s="28"/>
      <c r="AQ39" s="28"/>
    </row>
    <row r="40" spans="1:43" ht="15.75">
      <c r="A40" s="83"/>
      <c r="B40" s="81"/>
      <c r="C40" s="81"/>
      <c r="D40" s="87"/>
      <c r="E40" s="30" t="e">
        <f>#REF!+E33+E36</f>
        <v>#REF!</v>
      </c>
      <c r="F40" s="32">
        <v>331000</v>
      </c>
      <c r="G40" s="32" t="e">
        <f>E40+F40</f>
        <v>#REF!</v>
      </c>
      <c r="H40" s="36"/>
      <c r="I40" s="30" t="e">
        <f>I36+I33+#REF!</f>
        <v>#REF!</v>
      </c>
      <c r="J40" s="32" t="e">
        <f>J36+J33+#REF!</f>
        <v>#REF!</v>
      </c>
      <c r="K40" s="30" t="e">
        <f>K36+K33+#REF!</f>
        <v>#REF!</v>
      </c>
      <c r="L40" s="31"/>
      <c r="M40" s="33" t="e">
        <f>M36+M33+#REF!</f>
        <v>#REF!</v>
      </c>
      <c r="N40" s="34" t="e">
        <f>N36+N33+#REF!</f>
        <v>#REF!</v>
      </c>
      <c r="O40" s="33" t="e">
        <f>O36+O33+#REF!</f>
        <v>#REF!</v>
      </c>
      <c r="P40" s="34">
        <f>SUM(P33:P39)</f>
        <v>38000</v>
      </c>
      <c r="Q40" s="33" t="e">
        <f>Q36+Q33+#REF!</f>
        <v>#REF!</v>
      </c>
      <c r="R40" s="34">
        <f>SUM(R33:R39)</f>
        <v>0</v>
      </c>
      <c r="S40" s="33">
        <f>SUM(S33:S38)</f>
        <v>2931327</v>
      </c>
      <c r="T40" s="33">
        <f>SUM(T33:T38)</f>
        <v>20588</v>
      </c>
      <c r="U40" s="33">
        <f>SUM(U33:U39)</f>
        <v>2951915</v>
      </c>
      <c r="V40" s="33">
        <f>SUM(V33:V38)</f>
        <v>0</v>
      </c>
      <c r="W40" s="33">
        <f>SUM(W33:W39)</f>
        <v>2951915</v>
      </c>
      <c r="X40" s="33">
        <f>SUM(X33:X38)</f>
        <v>27859</v>
      </c>
      <c r="Y40" s="33">
        <f>SUM(Y33:Y39)</f>
        <v>2979774</v>
      </c>
      <c r="Z40" s="33">
        <f>SUM(Z33:Z39)</f>
        <v>17914</v>
      </c>
      <c r="AA40" s="33">
        <f>SUM(AA33:AA39)</f>
        <v>2749441</v>
      </c>
      <c r="AB40" s="67"/>
      <c r="AC40" s="67">
        <f t="shared" si="0"/>
        <v>2749441</v>
      </c>
      <c r="AD40" s="67">
        <f>SUM(AD33:AD39)</f>
        <v>94558</v>
      </c>
      <c r="AE40" s="67">
        <f>SUM(AE33:AE39)</f>
        <v>2843999</v>
      </c>
      <c r="AF40" s="67">
        <f>SUM(AF33:AF39)</f>
        <v>142771</v>
      </c>
      <c r="AG40" s="67">
        <f t="shared" si="2"/>
        <v>2986770</v>
      </c>
      <c r="AH40" s="67">
        <f>SUM(AH33:AH39)</f>
        <v>25328</v>
      </c>
      <c r="AI40" s="67">
        <f t="shared" si="3"/>
        <v>3012098</v>
      </c>
      <c r="AJ40" s="67">
        <f>SUM(AJ33:AJ39)</f>
        <v>0</v>
      </c>
      <c r="AK40" s="67">
        <f t="shared" si="4"/>
        <v>3012098</v>
      </c>
      <c r="AL40" s="71"/>
      <c r="AM40" s="67">
        <f t="shared" si="5"/>
        <v>3012098</v>
      </c>
      <c r="AN40" s="67"/>
      <c r="AO40" s="67">
        <f t="shared" si="6"/>
        <v>3012098</v>
      </c>
      <c r="AP40" s="67">
        <f>SUM(AP33:AP39)</f>
        <v>11829</v>
      </c>
      <c r="AQ40" s="67">
        <f t="shared" si="7"/>
        <v>3023927</v>
      </c>
    </row>
    <row r="41" spans="1:43" ht="15">
      <c r="A41" s="26">
        <v>851</v>
      </c>
      <c r="B41" s="38">
        <v>85156</v>
      </c>
      <c r="C41" s="26">
        <v>2110</v>
      </c>
      <c r="D41" s="21" t="s">
        <v>56</v>
      </c>
      <c r="E41" s="28">
        <v>0</v>
      </c>
      <c r="F41" s="24">
        <v>514000</v>
      </c>
      <c r="G41" s="28">
        <f>E41+F41</f>
        <v>514000</v>
      </c>
      <c r="I41" s="28">
        <v>660600</v>
      </c>
      <c r="J41" s="24"/>
      <c r="K41" s="28">
        <f>I41+J41</f>
        <v>660600</v>
      </c>
      <c r="M41" s="29">
        <v>405670</v>
      </c>
      <c r="N41" s="24">
        <v>-63200</v>
      </c>
      <c r="O41" s="28">
        <f>M41+N41</f>
        <v>342470</v>
      </c>
      <c r="P41" s="24"/>
      <c r="Q41" s="28">
        <f>O41+P41</f>
        <v>342470</v>
      </c>
      <c r="R41" s="24"/>
      <c r="S41" s="28">
        <v>481000</v>
      </c>
      <c r="T41" s="28"/>
      <c r="U41" s="28">
        <f>S41+T41</f>
        <v>481000</v>
      </c>
      <c r="V41" s="28">
        <v>32733</v>
      </c>
      <c r="W41" s="28">
        <f>U41+V41</f>
        <v>513733</v>
      </c>
      <c r="X41" s="28"/>
      <c r="Y41" s="28">
        <f>W41+X41</f>
        <v>513733</v>
      </c>
      <c r="Z41" s="27"/>
      <c r="AA41" s="28">
        <v>528000</v>
      </c>
      <c r="AB41" s="28">
        <v>-32000</v>
      </c>
      <c r="AC41" s="28">
        <f t="shared" si="0"/>
        <v>496000</v>
      </c>
      <c r="AD41" s="28"/>
      <c r="AE41" s="28">
        <f t="shared" si="1"/>
        <v>496000</v>
      </c>
      <c r="AF41" s="28"/>
      <c r="AG41" s="28">
        <f t="shared" si="2"/>
        <v>496000</v>
      </c>
      <c r="AH41" s="28"/>
      <c r="AI41" s="28">
        <f t="shared" si="3"/>
        <v>496000</v>
      </c>
      <c r="AJ41" s="28"/>
      <c r="AK41" s="28">
        <f t="shared" si="4"/>
        <v>496000</v>
      </c>
      <c r="AM41" s="28">
        <f t="shared" si="5"/>
        <v>496000</v>
      </c>
      <c r="AN41" s="28">
        <v>-104800</v>
      </c>
      <c r="AO41" s="28">
        <f t="shared" si="6"/>
        <v>391200</v>
      </c>
      <c r="AP41" s="28"/>
      <c r="AQ41" s="28">
        <f t="shared" si="7"/>
        <v>391200</v>
      </c>
    </row>
    <row r="42" spans="1:43" ht="15">
      <c r="A42" s="39"/>
      <c r="B42" s="40"/>
      <c r="C42" s="39"/>
      <c r="D42" s="27" t="s">
        <v>57</v>
      </c>
      <c r="E42" s="39"/>
      <c r="G42" s="28"/>
      <c r="I42" s="28"/>
      <c r="K42" s="28"/>
      <c r="M42" s="29"/>
      <c r="N42" s="24"/>
      <c r="O42" s="28"/>
      <c r="P42" s="24"/>
      <c r="Q42" s="28"/>
      <c r="R42" s="24"/>
      <c r="S42" s="28"/>
      <c r="T42" s="28"/>
      <c r="U42" s="28"/>
      <c r="V42" s="28"/>
      <c r="W42" s="28"/>
      <c r="X42" s="28"/>
      <c r="Y42" s="28"/>
      <c r="Z42" s="27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M42" s="28"/>
      <c r="AN42" s="28"/>
      <c r="AO42" s="28"/>
      <c r="AP42" s="28"/>
      <c r="AQ42" s="28"/>
    </row>
    <row r="43" spans="1:43" ht="15.75">
      <c r="A43" s="83"/>
      <c r="B43" s="81"/>
      <c r="C43" s="81"/>
      <c r="D43" s="82"/>
      <c r="E43" s="30" t="e">
        <f>#REF!+#REF!</f>
        <v>#REF!</v>
      </c>
      <c r="F43" s="32">
        <v>514000</v>
      </c>
      <c r="G43" s="32" t="e">
        <f>E43+F43</f>
        <v>#REF!</v>
      </c>
      <c r="H43" s="31"/>
      <c r="I43" s="32" t="e">
        <f>#REF!+#REF!+I41</f>
        <v>#REF!</v>
      </c>
      <c r="J43" s="32"/>
      <c r="K43" s="30" t="e">
        <f>#REF!+#REF!+K41</f>
        <v>#REF!</v>
      </c>
      <c r="L43" s="31"/>
      <c r="M43" s="33">
        <f>M41</f>
        <v>405670</v>
      </c>
      <c r="N43" s="34">
        <f>N41</f>
        <v>-63200</v>
      </c>
      <c r="O43" s="33">
        <f>O41</f>
        <v>342470</v>
      </c>
      <c r="P43" s="34"/>
      <c r="Q43" s="33">
        <f>Q41</f>
        <v>342470</v>
      </c>
      <c r="R43" s="34"/>
      <c r="S43" s="33">
        <f>S41</f>
        <v>481000</v>
      </c>
      <c r="T43" s="33"/>
      <c r="U43" s="33">
        <f>U41</f>
        <v>481000</v>
      </c>
      <c r="V43" s="33">
        <f>V41</f>
        <v>32733</v>
      </c>
      <c r="W43" s="33">
        <f>W41</f>
        <v>513733</v>
      </c>
      <c r="X43" s="33"/>
      <c r="Y43" s="33">
        <f>Y41</f>
        <v>513733</v>
      </c>
      <c r="Z43" s="33"/>
      <c r="AA43" s="33">
        <f>AA41</f>
        <v>528000</v>
      </c>
      <c r="AB43" s="67">
        <f>SUM(AB41:AB42)</f>
        <v>-32000</v>
      </c>
      <c r="AC43" s="67">
        <f t="shared" si="0"/>
        <v>496000</v>
      </c>
      <c r="AD43" s="67"/>
      <c r="AE43" s="67">
        <f t="shared" si="1"/>
        <v>496000</v>
      </c>
      <c r="AF43" s="67"/>
      <c r="AG43" s="67">
        <f t="shared" si="2"/>
        <v>496000</v>
      </c>
      <c r="AH43" s="67"/>
      <c r="AI43" s="67">
        <f t="shared" si="3"/>
        <v>496000</v>
      </c>
      <c r="AJ43" s="67"/>
      <c r="AK43" s="67">
        <f t="shared" si="4"/>
        <v>496000</v>
      </c>
      <c r="AL43" s="71"/>
      <c r="AM43" s="67">
        <f t="shared" si="5"/>
        <v>496000</v>
      </c>
      <c r="AN43" s="67">
        <f>SUM(AN41:AN42)</f>
        <v>-104800</v>
      </c>
      <c r="AO43" s="67">
        <f t="shared" si="6"/>
        <v>391200</v>
      </c>
      <c r="AP43" s="67"/>
      <c r="AQ43" s="67">
        <f t="shared" si="7"/>
        <v>391200</v>
      </c>
    </row>
    <row r="44" spans="1:43" ht="15.75">
      <c r="A44" s="26">
        <v>852</v>
      </c>
      <c r="B44" s="26">
        <v>85203</v>
      </c>
      <c r="C44" s="26">
        <v>2110</v>
      </c>
      <c r="D44" s="21" t="s">
        <v>56</v>
      </c>
      <c r="E44" s="41"/>
      <c r="F44" s="42"/>
      <c r="G44" s="43"/>
      <c r="H44" s="44"/>
      <c r="I44" s="43"/>
      <c r="J44" s="42"/>
      <c r="K44" s="37"/>
      <c r="L44" s="44"/>
      <c r="M44" s="45"/>
      <c r="N44" s="46"/>
      <c r="O44" s="47"/>
      <c r="P44" s="46"/>
      <c r="Q44" s="47"/>
      <c r="R44" s="46"/>
      <c r="S44" s="29">
        <v>3000</v>
      </c>
      <c r="T44" s="29"/>
      <c r="U44" s="29">
        <f>S44+T44</f>
        <v>3000</v>
      </c>
      <c r="V44" s="29"/>
      <c r="W44" s="29">
        <f>U44+V44</f>
        <v>3000</v>
      </c>
      <c r="X44" s="29">
        <v>1652</v>
      </c>
      <c r="Y44" s="29">
        <v>0</v>
      </c>
      <c r="Z44" s="28">
        <v>220000</v>
      </c>
      <c r="AA44" s="28">
        <v>258000</v>
      </c>
      <c r="AB44" s="28"/>
      <c r="AC44" s="28">
        <f t="shared" si="0"/>
        <v>258000</v>
      </c>
      <c r="AD44" s="28"/>
      <c r="AE44" s="28">
        <f t="shared" si="1"/>
        <v>258000</v>
      </c>
      <c r="AF44" s="28"/>
      <c r="AG44" s="28">
        <f t="shared" si="2"/>
        <v>258000</v>
      </c>
      <c r="AH44" s="28"/>
      <c r="AI44" s="28">
        <f t="shared" si="3"/>
        <v>258000</v>
      </c>
      <c r="AJ44" s="28"/>
      <c r="AK44" s="28">
        <f t="shared" si="4"/>
        <v>258000</v>
      </c>
      <c r="AM44" s="28">
        <f t="shared" si="5"/>
        <v>258000</v>
      </c>
      <c r="AN44" s="28"/>
      <c r="AO44" s="28">
        <f t="shared" si="6"/>
        <v>258000</v>
      </c>
      <c r="AP44" s="28"/>
      <c r="AQ44" s="28">
        <f t="shared" si="7"/>
        <v>258000</v>
      </c>
    </row>
    <row r="45" spans="1:43" ht="15.75">
      <c r="A45" s="38"/>
      <c r="B45" s="26"/>
      <c r="C45" s="62"/>
      <c r="D45" s="27" t="s">
        <v>57</v>
      </c>
      <c r="E45" s="41"/>
      <c r="F45" s="42"/>
      <c r="G45" s="43"/>
      <c r="H45" s="44"/>
      <c r="I45" s="43"/>
      <c r="J45" s="42"/>
      <c r="K45" s="37"/>
      <c r="L45" s="44"/>
      <c r="M45" s="45"/>
      <c r="N45" s="46"/>
      <c r="O45" s="47"/>
      <c r="P45" s="46"/>
      <c r="Q45" s="47"/>
      <c r="R45" s="46"/>
      <c r="S45" s="29"/>
      <c r="T45" s="29"/>
      <c r="U45" s="29"/>
      <c r="V45" s="29"/>
      <c r="W45" s="29"/>
      <c r="X45" s="29"/>
      <c r="Y45" s="29"/>
      <c r="Z45" s="27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M45" s="28"/>
      <c r="AN45" s="28"/>
      <c r="AO45" s="28"/>
      <c r="AP45" s="28"/>
      <c r="AQ45" s="28"/>
    </row>
    <row r="46" spans="1:43" ht="15.75" hidden="1">
      <c r="A46" s="38"/>
      <c r="B46" s="61"/>
      <c r="C46" s="61"/>
      <c r="D46" s="53"/>
      <c r="E46" s="41"/>
      <c r="F46" s="42"/>
      <c r="G46" s="43"/>
      <c r="H46" s="44"/>
      <c r="I46" s="43"/>
      <c r="J46" s="42"/>
      <c r="K46" s="37"/>
      <c r="L46" s="44"/>
      <c r="M46" s="45"/>
      <c r="N46" s="46"/>
      <c r="O46" s="47"/>
      <c r="P46" s="46"/>
      <c r="Q46" s="47"/>
      <c r="R46" s="46"/>
      <c r="S46" s="29"/>
      <c r="T46" s="29"/>
      <c r="U46" s="29"/>
      <c r="V46" s="29"/>
      <c r="W46" s="29"/>
      <c r="X46" s="29"/>
      <c r="Y46" s="29"/>
      <c r="Z46" s="27"/>
      <c r="AA46" s="28"/>
      <c r="AB46" s="28"/>
      <c r="AC46" s="28">
        <f t="shared" si="0"/>
        <v>0</v>
      </c>
      <c r="AD46" s="28"/>
      <c r="AE46" s="28">
        <f t="shared" si="1"/>
        <v>0</v>
      </c>
      <c r="AF46" s="28"/>
      <c r="AG46" s="28">
        <f t="shared" si="2"/>
        <v>0</v>
      </c>
      <c r="AH46" s="28"/>
      <c r="AI46" s="28">
        <f t="shared" si="3"/>
        <v>0</v>
      </c>
      <c r="AJ46" s="28"/>
      <c r="AK46" s="28">
        <f t="shared" si="4"/>
        <v>0</v>
      </c>
      <c r="AM46" s="28">
        <f t="shared" si="5"/>
        <v>0</v>
      </c>
      <c r="AN46" s="28"/>
      <c r="AO46" s="28">
        <f t="shared" si="6"/>
        <v>0</v>
      </c>
      <c r="AP46" s="28"/>
      <c r="AQ46" s="28">
        <f t="shared" si="7"/>
        <v>0</v>
      </c>
    </row>
    <row r="47" spans="1:43" ht="15.75">
      <c r="A47" s="83"/>
      <c r="B47" s="81"/>
      <c r="C47" s="81"/>
      <c r="D47" s="85"/>
      <c r="E47" s="41"/>
      <c r="F47" s="42"/>
      <c r="G47" s="43"/>
      <c r="H47" s="44"/>
      <c r="I47" s="43"/>
      <c r="J47" s="42"/>
      <c r="K47" s="37"/>
      <c r="L47" s="44"/>
      <c r="M47" s="45"/>
      <c r="N47" s="46"/>
      <c r="O47" s="47"/>
      <c r="P47" s="46"/>
      <c r="Q47" s="47"/>
      <c r="R47" s="46"/>
      <c r="S47" s="33">
        <f>SUM(S44:S45)</f>
        <v>3000</v>
      </c>
      <c r="T47" s="33"/>
      <c r="U47" s="33">
        <f>SUM(U44:U45)</f>
        <v>3000</v>
      </c>
      <c r="V47" s="33"/>
      <c r="W47" s="33">
        <f>SUM(W44:W45)</f>
        <v>3000</v>
      </c>
      <c r="X47" s="33">
        <f>SUM(X44:X45)</f>
        <v>1652</v>
      </c>
      <c r="Y47" s="33">
        <f>SUM(Y44:Y46)</f>
        <v>0</v>
      </c>
      <c r="Z47" s="33">
        <f>SUM(Z44:Z46)</f>
        <v>220000</v>
      </c>
      <c r="AA47" s="33">
        <f>SUM(AA44:AA46)</f>
        <v>258000</v>
      </c>
      <c r="AB47" s="67"/>
      <c r="AC47" s="67">
        <f t="shared" si="0"/>
        <v>258000</v>
      </c>
      <c r="AD47" s="67"/>
      <c r="AE47" s="67">
        <f t="shared" si="1"/>
        <v>258000</v>
      </c>
      <c r="AF47" s="67"/>
      <c r="AG47" s="67">
        <f t="shared" si="2"/>
        <v>258000</v>
      </c>
      <c r="AH47" s="67"/>
      <c r="AI47" s="67">
        <f t="shared" si="3"/>
        <v>258000</v>
      </c>
      <c r="AJ47" s="67"/>
      <c r="AK47" s="67">
        <f t="shared" si="4"/>
        <v>258000</v>
      </c>
      <c r="AL47" s="71"/>
      <c r="AM47" s="67">
        <f t="shared" si="5"/>
        <v>258000</v>
      </c>
      <c r="AN47" s="67"/>
      <c r="AO47" s="67">
        <f t="shared" si="6"/>
        <v>258000</v>
      </c>
      <c r="AP47" s="67"/>
      <c r="AQ47" s="67">
        <f t="shared" si="7"/>
        <v>258000</v>
      </c>
    </row>
    <row r="48" spans="1:43" ht="15.75">
      <c r="A48" s="26"/>
      <c r="B48" s="26"/>
      <c r="C48" s="38"/>
      <c r="D48" s="21"/>
      <c r="E48" s="64"/>
      <c r="F48" s="42"/>
      <c r="G48" s="43"/>
      <c r="H48" s="44"/>
      <c r="I48" s="43"/>
      <c r="J48" s="42"/>
      <c r="K48" s="37"/>
      <c r="L48" s="44"/>
      <c r="M48" s="45"/>
      <c r="N48" s="46"/>
      <c r="O48" s="47"/>
      <c r="P48" s="46"/>
      <c r="Q48" s="47"/>
      <c r="R48" s="46"/>
      <c r="S48" s="47"/>
      <c r="T48" s="47"/>
      <c r="U48" s="47"/>
      <c r="V48" s="47"/>
      <c r="W48" s="47"/>
      <c r="X48" s="47"/>
      <c r="Y48" s="47"/>
      <c r="Z48" s="27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M48" s="28"/>
      <c r="AN48" s="28"/>
      <c r="AO48" s="28"/>
      <c r="AP48" s="28"/>
      <c r="AQ48" s="28"/>
    </row>
    <row r="49" spans="1:43" ht="15">
      <c r="A49" s="26">
        <v>853</v>
      </c>
      <c r="B49" s="26">
        <v>85321</v>
      </c>
      <c r="C49" s="38">
        <v>2110</v>
      </c>
      <c r="D49" s="27" t="s">
        <v>56</v>
      </c>
      <c r="E49" s="65">
        <v>33000</v>
      </c>
      <c r="G49" s="28">
        <f>E49+F49</f>
        <v>33000</v>
      </c>
      <c r="I49" s="28">
        <v>48000</v>
      </c>
      <c r="J49" s="24"/>
      <c r="K49" s="28">
        <f>I49+J49</f>
        <v>48000</v>
      </c>
      <c r="M49" s="29">
        <v>45950</v>
      </c>
      <c r="N49" s="24">
        <v>-3550</v>
      </c>
      <c r="O49" s="28">
        <f>M49+N49</f>
        <v>42400</v>
      </c>
      <c r="P49" s="24">
        <v>21200</v>
      </c>
      <c r="Q49" s="28">
        <f>O49+P49</f>
        <v>63600</v>
      </c>
      <c r="R49" s="24">
        <v>5000</v>
      </c>
      <c r="S49" s="28">
        <v>121000</v>
      </c>
      <c r="T49" s="28"/>
      <c r="U49" s="28">
        <f>S49+T49</f>
        <v>121000</v>
      </c>
      <c r="V49" s="28"/>
      <c r="W49" s="28">
        <f>U49+V49</f>
        <v>121000</v>
      </c>
      <c r="X49" s="28"/>
      <c r="Y49" s="28">
        <f>W49+X49</f>
        <v>121000</v>
      </c>
      <c r="Z49" s="27"/>
      <c r="AA49" s="28">
        <v>118800</v>
      </c>
      <c r="AB49" s="28"/>
      <c r="AC49" s="28">
        <f t="shared" si="0"/>
        <v>118800</v>
      </c>
      <c r="AD49" s="28"/>
      <c r="AE49" s="28">
        <f t="shared" si="1"/>
        <v>118800</v>
      </c>
      <c r="AF49" s="28"/>
      <c r="AG49" s="28">
        <f t="shared" si="2"/>
        <v>118800</v>
      </c>
      <c r="AH49" s="28"/>
      <c r="AI49" s="28">
        <f t="shared" si="3"/>
        <v>118800</v>
      </c>
      <c r="AJ49" s="28"/>
      <c r="AK49" s="28">
        <f t="shared" si="4"/>
        <v>118800</v>
      </c>
      <c r="AM49" s="28">
        <f t="shared" si="5"/>
        <v>118800</v>
      </c>
      <c r="AN49" s="28">
        <v>8000</v>
      </c>
      <c r="AO49" s="28">
        <f t="shared" si="6"/>
        <v>126800</v>
      </c>
      <c r="AP49" s="28"/>
      <c r="AQ49" s="28">
        <f t="shared" si="7"/>
        <v>126800</v>
      </c>
    </row>
    <row r="50" spans="1:43" ht="15">
      <c r="A50" s="26"/>
      <c r="B50" s="26"/>
      <c r="C50" s="38"/>
      <c r="D50" s="39" t="s">
        <v>57</v>
      </c>
      <c r="E50" s="65"/>
      <c r="G50" s="28"/>
      <c r="I50" s="28"/>
      <c r="J50" s="24"/>
      <c r="K50" s="28"/>
      <c r="M50" s="29"/>
      <c r="N50" s="24"/>
      <c r="O50" s="28"/>
      <c r="P50" s="24"/>
      <c r="Q50" s="28"/>
      <c r="R50" s="24"/>
      <c r="S50" s="28"/>
      <c r="T50" s="28"/>
      <c r="U50" s="28"/>
      <c r="V50" s="28"/>
      <c r="W50" s="28"/>
      <c r="X50" s="28"/>
      <c r="Y50" s="28"/>
      <c r="Z50" s="27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M50" s="28"/>
      <c r="AN50" s="28"/>
      <c r="AO50" s="28"/>
      <c r="AP50" s="28"/>
      <c r="AQ50" s="28"/>
    </row>
    <row r="51" spans="1:43" ht="15.75">
      <c r="A51" s="48"/>
      <c r="B51" s="48"/>
      <c r="C51" s="49"/>
      <c r="D51" s="39"/>
      <c r="E51" s="30">
        <f>SUM(E49:E50)</f>
        <v>33000</v>
      </c>
      <c r="F51" s="31"/>
      <c r="G51" s="32">
        <f>E51+F51</f>
        <v>33000</v>
      </c>
      <c r="H51" s="31"/>
      <c r="I51" s="30">
        <v>579154</v>
      </c>
      <c r="J51" s="32" t="e">
        <f>#REF!+#REF!+J49+#REF!+#REF!</f>
        <v>#REF!</v>
      </c>
      <c r="K51" s="30" t="e">
        <f>#REF!+#REF!+K49+#REF!+#REF!</f>
        <v>#REF!</v>
      </c>
      <c r="L51" s="31"/>
      <c r="M51" s="50">
        <f>SUM(M49:M50)</f>
        <v>45950</v>
      </c>
      <c r="N51" s="51">
        <f>SUM(N49:N50)</f>
        <v>-3550</v>
      </c>
      <c r="O51" s="50">
        <f>SUM(O49:O50)</f>
        <v>42400</v>
      </c>
      <c r="P51" s="51">
        <v>73050</v>
      </c>
      <c r="Q51" s="50">
        <f>SUM(Q49:Q50)</f>
        <v>63600</v>
      </c>
      <c r="R51" s="50">
        <f>SUM(R49:R50)</f>
        <v>5000</v>
      </c>
      <c r="S51" s="50">
        <f>SUM(S48:S50)</f>
        <v>121000</v>
      </c>
      <c r="T51" s="50"/>
      <c r="U51" s="50">
        <f>SUM(U48:U50)</f>
        <v>121000</v>
      </c>
      <c r="V51" s="50"/>
      <c r="W51" s="50">
        <f>SUM(W48:W50)</f>
        <v>121000</v>
      </c>
      <c r="X51" s="50"/>
      <c r="Y51" s="50">
        <f>SUM(Y48:Y50)</f>
        <v>121000</v>
      </c>
      <c r="Z51" s="50"/>
      <c r="AA51" s="50">
        <f>SUM(AA48:AA50)</f>
        <v>118800</v>
      </c>
      <c r="AB51" s="67"/>
      <c r="AC51" s="67">
        <f t="shared" si="0"/>
        <v>118800</v>
      </c>
      <c r="AD51" s="67"/>
      <c r="AE51" s="67">
        <f t="shared" si="1"/>
        <v>118800</v>
      </c>
      <c r="AF51" s="67"/>
      <c r="AG51" s="67">
        <f t="shared" si="2"/>
        <v>118800</v>
      </c>
      <c r="AH51" s="67"/>
      <c r="AI51" s="67">
        <f t="shared" si="3"/>
        <v>118800</v>
      </c>
      <c r="AJ51" s="67"/>
      <c r="AK51" s="67">
        <f t="shared" si="4"/>
        <v>118800</v>
      </c>
      <c r="AL51" s="71"/>
      <c r="AM51" s="67">
        <f t="shared" si="5"/>
        <v>118800</v>
      </c>
      <c r="AN51" s="67">
        <v>8000</v>
      </c>
      <c r="AO51" s="67">
        <f t="shared" si="6"/>
        <v>126800</v>
      </c>
      <c r="AP51" s="67"/>
      <c r="AQ51" s="67">
        <f t="shared" si="7"/>
        <v>126800</v>
      </c>
    </row>
    <row r="52" spans="1:43" ht="15.75">
      <c r="A52" s="80" t="s">
        <v>41</v>
      </c>
      <c r="B52" s="84"/>
      <c r="C52" s="84"/>
      <c r="D52" s="84"/>
      <c r="E52" s="52" t="e">
        <f>E51+E43+E40+E32+E27+E18+E15</f>
        <v>#REF!</v>
      </c>
      <c r="F52" s="52">
        <f>F51+F43+F40+F32+F27+F18+F15</f>
        <v>845000</v>
      </c>
      <c r="G52" s="30" t="e">
        <f>G51+G43+G40+G32+G27+G18+G15</f>
        <v>#REF!</v>
      </c>
      <c r="H52" s="31"/>
      <c r="I52" s="30" t="e">
        <f>I51+I43+I40+I32+I27+I18+I15</f>
        <v>#REF!</v>
      </c>
      <c r="J52" s="30" t="e">
        <f>J51+J43+J40+J32+J27+J18+J15</f>
        <v>#REF!</v>
      </c>
      <c r="K52" s="30" t="e">
        <f>K51+K43+K40+K32+K27+K18+K15</f>
        <v>#REF!</v>
      </c>
      <c r="L52" s="31"/>
      <c r="M52" s="50" t="e">
        <f aca="true" t="shared" si="8" ref="M52:R52">M15+M18+M27+M32+M40+M43+M51</f>
        <v>#REF!</v>
      </c>
      <c r="N52" s="51" t="e">
        <f t="shared" si="8"/>
        <v>#REF!</v>
      </c>
      <c r="O52" s="50" t="e">
        <f t="shared" si="8"/>
        <v>#REF!</v>
      </c>
      <c r="P52" s="51">
        <f t="shared" si="8"/>
        <v>111050</v>
      </c>
      <c r="Q52" s="50" t="e">
        <f t="shared" si="8"/>
        <v>#REF!</v>
      </c>
      <c r="R52" s="51">
        <f t="shared" si="8"/>
        <v>5000</v>
      </c>
      <c r="S52" s="50">
        <f aca="true" t="shared" si="9" ref="S52:AA52">S15+S18+S27+S32+S40+S43+S47+S51</f>
        <v>4044922</v>
      </c>
      <c r="T52" s="50">
        <f t="shared" si="9"/>
        <v>10588</v>
      </c>
      <c r="U52" s="50">
        <f t="shared" si="9"/>
        <v>4055510</v>
      </c>
      <c r="V52" s="50">
        <f t="shared" si="9"/>
        <v>32733</v>
      </c>
      <c r="W52" s="50">
        <f t="shared" si="9"/>
        <v>4088243</v>
      </c>
      <c r="X52" s="50">
        <f t="shared" si="9"/>
        <v>29511</v>
      </c>
      <c r="Y52" s="50">
        <f t="shared" si="9"/>
        <v>4113102</v>
      </c>
      <c r="Z52" s="50">
        <f t="shared" si="9"/>
        <v>237914</v>
      </c>
      <c r="AA52" s="50">
        <f t="shared" si="9"/>
        <v>4187602</v>
      </c>
      <c r="AB52" s="67">
        <f>AB51+AB47+AB43+AB40+AB32+AB27+AB18+AB15</f>
        <v>-17000</v>
      </c>
      <c r="AC52" s="67">
        <f t="shared" si="0"/>
        <v>4170602</v>
      </c>
      <c r="AD52" s="67">
        <f>AD51+AD47+AD43+AD40+AD32+AD27+AD18+AD15</f>
        <v>94558</v>
      </c>
      <c r="AE52" s="67">
        <f t="shared" si="1"/>
        <v>4265160</v>
      </c>
      <c r="AF52" s="67">
        <f>AF51+AF47+AF43+AF40+AF32+AF27+AF18+AF15</f>
        <v>172771</v>
      </c>
      <c r="AG52" s="67">
        <f t="shared" si="2"/>
        <v>4437931</v>
      </c>
      <c r="AH52" s="67">
        <f>AH51+AH47+AH43+AH40+AH32+AH27+AH18+AH15</f>
        <v>25328</v>
      </c>
      <c r="AI52" s="67">
        <f t="shared" si="3"/>
        <v>4463259</v>
      </c>
      <c r="AJ52" s="67">
        <f>AJ51+AJ47+AJ43+AJ40+AJ32+AJ27+AJ18+AJ15</f>
        <v>5893</v>
      </c>
      <c r="AK52" s="67">
        <f t="shared" si="4"/>
        <v>4469152</v>
      </c>
      <c r="AL52" s="72">
        <v>185080</v>
      </c>
      <c r="AM52" s="67">
        <f t="shared" si="5"/>
        <v>4654232</v>
      </c>
      <c r="AN52" s="67">
        <f>AN51+AN47+AN43+AN40+AN32+AN27+AN18+AN15</f>
        <v>-96800</v>
      </c>
      <c r="AO52" s="67">
        <f t="shared" si="6"/>
        <v>4557432</v>
      </c>
      <c r="AP52" s="67">
        <f>AP51+AP47+AP43+AP40+AP32+AP27+AP18+AP15</f>
        <v>38921</v>
      </c>
      <c r="AQ52" s="67">
        <f t="shared" si="7"/>
        <v>4596353</v>
      </c>
    </row>
    <row r="53" ht="15">
      <c r="AJ53" s="24"/>
    </row>
  </sheetData>
  <mergeCells count="38">
    <mergeCell ref="AK1:AQ1"/>
    <mergeCell ref="AK2:AQ2"/>
    <mergeCell ref="AK3:AQ3"/>
    <mergeCell ref="AC4:AQ4"/>
    <mergeCell ref="A40:D40"/>
    <mergeCell ref="A43:D43"/>
    <mergeCell ref="A47:D47"/>
    <mergeCell ref="A52:D52"/>
    <mergeCell ref="A27:D27"/>
    <mergeCell ref="A32:D32"/>
    <mergeCell ref="AC33:AC34"/>
    <mergeCell ref="AE33:AE34"/>
    <mergeCell ref="A15:D15"/>
    <mergeCell ref="A18:D18"/>
    <mergeCell ref="AJ11:AJ12"/>
    <mergeCell ref="AK11:AK12"/>
    <mergeCell ref="AF11:AF12"/>
    <mergeCell ref="AG11:AG12"/>
    <mergeCell ref="AH11:AH12"/>
    <mergeCell ref="AI11:AI12"/>
    <mergeCell ref="AB11:AB12"/>
    <mergeCell ref="AC11:AC12"/>
    <mergeCell ref="A11:C11"/>
    <mergeCell ref="D11:D12"/>
    <mergeCell ref="AA11:AA12"/>
    <mergeCell ref="A6:AQ6"/>
    <mergeCell ref="A7:AQ7"/>
    <mergeCell ref="A9:AQ9"/>
    <mergeCell ref="AO33:AO34"/>
    <mergeCell ref="AQ33:AQ34"/>
    <mergeCell ref="AD11:AD12"/>
    <mergeCell ref="AE11:AE12"/>
    <mergeCell ref="AP11:AP12"/>
    <mergeCell ref="AQ11:AQ12"/>
    <mergeCell ref="AN11:AN12"/>
    <mergeCell ref="AO11:AO12"/>
    <mergeCell ref="AL11:AL12"/>
    <mergeCell ref="AM11:AM12"/>
  </mergeCells>
  <printOptions/>
  <pageMargins left="0.43" right="0.33" top="0.54" bottom="1" header="0.5" footer="0.5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53"/>
  <sheetViews>
    <sheetView view="pageBreakPreview" zoomScale="75" zoomScaleNormal="65" zoomScaleSheetLayoutView="75" workbookViewId="0" topLeftCell="A1">
      <selection activeCell="A1" sqref="A1:IV16384"/>
    </sheetView>
  </sheetViews>
  <sheetFormatPr defaultColWidth="9.140625" defaultRowHeight="12.75"/>
  <cols>
    <col min="1" max="1" width="7.421875" style="1" customWidth="1"/>
    <col min="2" max="2" width="11.28125" style="1" customWidth="1"/>
    <col min="3" max="3" width="8.8515625" style="1" customWidth="1"/>
    <col min="4" max="4" width="57.57421875" style="1" customWidth="1"/>
    <col min="5" max="5" width="0.13671875" style="1" hidden="1" customWidth="1"/>
    <col min="6" max="6" width="10.7109375" style="1" hidden="1" customWidth="1"/>
    <col min="7" max="7" width="13.00390625" style="1" hidden="1" customWidth="1"/>
    <col min="8" max="8" width="12.00390625" style="1" hidden="1" customWidth="1"/>
    <col min="9" max="9" width="0.13671875" style="1" hidden="1" customWidth="1"/>
    <col min="10" max="10" width="13.8515625" style="1" hidden="1" customWidth="1"/>
    <col min="11" max="11" width="14.00390625" style="1" hidden="1" customWidth="1"/>
    <col min="12" max="12" width="13.00390625" style="1" hidden="1" customWidth="1"/>
    <col min="13" max="13" width="15.140625" style="1" hidden="1" customWidth="1"/>
    <col min="14" max="14" width="0.13671875" style="1" hidden="1" customWidth="1"/>
    <col min="15" max="15" width="14.8515625" style="1" hidden="1" customWidth="1"/>
    <col min="16" max="16" width="12.8515625" style="1" hidden="1" customWidth="1"/>
    <col min="17" max="17" width="16.57421875" style="1" hidden="1" customWidth="1"/>
    <col min="18" max="18" width="13.421875" style="1" hidden="1" customWidth="1"/>
    <col min="19" max="19" width="15.57421875" style="1" hidden="1" customWidth="1"/>
    <col min="20" max="20" width="15.8515625" style="1" hidden="1" customWidth="1"/>
    <col min="21" max="21" width="15.7109375" style="1" hidden="1" customWidth="1"/>
    <col min="22" max="22" width="17.00390625" style="1" hidden="1" customWidth="1"/>
    <col min="23" max="23" width="16.00390625" style="1" hidden="1" customWidth="1"/>
    <col min="24" max="24" width="17.57421875" style="1" hidden="1" customWidth="1"/>
    <col min="25" max="25" width="17.00390625" style="1" hidden="1" customWidth="1"/>
    <col min="26" max="26" width="17.57421875" style="1" hidden="1" customWidth="1"/>
    <col min="27" max="27" width="0.2890625" style="1" hidden="1" customWidth="1"/>
    <col min="28" max="28" width="13.8515625" style="1" hidden="1" customWidth="1"/>
    <col min="29" max="29" width="13.57421875" style="1" hidden="1" customWidth="1"/>
    <col min="30" max="30" width="12.8515625" style="1" hidden="1" customWidth="1"/>
    <col min="31" max="31" width="0.13671875" style="1" hidden="1" customWidth="1"/>
    <col min="32" max="33" width="14.7109375" style="1" hidden="1" customWidth="1"/>
    <col min="34" max="34" width="15.8515625" style="1" hidden="1" customWidth="1"/>
    <col min="35" max="35" width="15.57421875" style="1" hidden="1" customWidth="1"/>
    <col min="36" max="37" width="15.28125" style="1" hidden="1" customWidth="1"/>
    <col min="38" max="38" width="14.8515625" style="1" hidden="1" customWidth="1"/>
    <col min="39" max="39" width="15.57421875" style="1" hidden="1" customWidth="1"/>
    <col min="40" max="40" width="14.421875" style="1" hidden="1" customWidth="1"/>
    <col min="41" max="41" width="14.7109375" style="1" hidden="1" customWidth="1"/>
    <col min="42" max="42" width="14.00390625" style="1" hidden="1" customWidth="1"/>
    <col min="43" max="43" width="14.421875" style="1" customWidth="1"/>
    <col min="44" max="44" width="15.00390625" style="1" customWidth="1"/>
    <col min="45" max="45" width="15.140625" style="1" customWidth="1"/>
    <col min="46" max="16384" width="9.140625" style="1" customWidth="1"/>
  </cols>
  <sheetData>
    <row r="1" spans="5:45" ht="18">
      <c r="E1" s="2" t="s">
        <v>0</v>
      </c>
      <c r="H1" s="3"/>
      <c r="M1" s="4" t="s">
        <v>0</v>
      </c>
      <c r="N1" s="5"/>
      <c r="O1" s="4" t="s">
        <v>0</v>
      </c>
      <c r="P1" s="5"/>
      <c r="Q1" s="4" t="s">
        <v>0</v>
      </c>
      <c r="R1" s="5"/>
      <c r="S1" s="2" t="s">
        <v>1</v>
      </c>
      <c r="U1" s="2" t="s">
        <v>1</v>
      </c>
      <c r="W1" s="4" t="s">
        <v>1</v>
      </c>
      <c r="X1" s="56"/>
      <c r="Z1" s="59" t="s">
        <v>1</v>
      </c>
      <c r="AA1" s="63" t="s">
        <v>1</v>
      </c>
      <c r="AC1" s="63" t="s">
        <v>1</v>
      </c>
      <c r="AD1" s="70"/>
      <c r="AE1" s="63" t="s">
        <v>1</v>
      </c>
      <c r="AF1" s="70"/>
      <c r="AG1" s="63" t="s">
        <v>1</v>
      </c>
      <c r="AH1" s="70"/>
      <c r="AI1" s="63" t="s">
        <v>1</v>
      </c>
      <c r="AJ1" s="70"/>
      <c r="AK1" s="97" t="s">
        <v>1</v>
      </c>
      <c r="AL1" s="97"/>
      <c r="AM1" s="97"/>
      <c r="AN1" s="74"/>
      <c r="AO1" s="74"/>
      <c r="AP1" s="74"/>
      <c r="AQ1" s="74"/>
      <c r="AR1" s="74"/>
      <c r="AS1" s="74"/>
    </row>
    <row r="2" spans="5:45" ht="18">
      <c r="E2" s="2" t="s">
        <v>2</v>
      </c>
      <c r="H2" s="3"/>
      <c r="M2" s="4" t="s">
        <v>3</v>
      </c>
      <c r="N2" s="5"/>
      <c r="O2" s="4" t="s">
        <v>3</v>
      </c>
      <c r="P2" s="5"/>
      <c r="Q2" s="4" t="s">
        <v>3</v>
      </c>
      <c r="R2" s="5"/>
      <c r="S2" s="2" t="s">
        <v>45</v>
      </c>
      <c r="U2" s="2" t="s">
        <v>45</v>
      </c>
      <c r="W2" s="4" t="s">
        <v>52</v>
      </c>
      <c r="X2" s="56"/>
      <c r="Z2" s="59" t="s">
        <v>54</v>
      </c>
      <c r="AA2" s="63" t="s">
        <v>58</v>
      </c>
      <c r="AC2" s="63"/>
      <c r="AD2" s="70"/>
      <c r="AE2" s="63" t="s">
        <v>71</v>
      </c>
      <c r="AF2" s="70"/>
      <c r="AG2" s="63" t="s">
        <v>75</v>
      </c>
      <c r="AH2" s="70"/>
      <c r="AI2" s="63" t="s">
        <v>79</v>
      </c>
      <c r="AJ2" s="70"/>
      <c r="AK2" s="97" t="s">
        <v>90</v>
      </c>
      <c r="AL2" s="97"/>
      <c r="AM2" s="97"/>
      <c r="AN2" s="74"/>
      <c r="AO2" s="74"/>
      <c r="AP2" s="74"/>
      <c r="AQ2" s="74"/>
      <c r="AR2" s="74"/>
      <c r="AS2" s="74"/>
    </row>
    <row r="3" spans="4:45" ht="18">
      <c r="D3" s="5"/>
      <c r="E3" s="5"/>
      <c r="Z3" s="59" t="s">
        <v>4</v>
      </c>
      <c r="AA3" s="63" t="s">
        <v>4</v>
      </c>
      <c r="AC3" s="63"/>
      <c r="AD3" s="70"/>
      <c r="AE3" s="63" t="s">
        <v>4</v>
      </c>
      <c r="AF3" s="70"/>
      <c r="AG3" s="63" t="s">
        <v>4</v>
      </c>
      <c r="AH3" s="70"/>
      <c r="AI3" s="63" t="s">
        <v>4</v>
      </c>
      <c r="AJ3" s="70"/>
      <c r="AK3" s="97" t="s">
        <v>80</v>
      </c>
      <c r="AL3" s="97"/>
      <c r="AM3" s="97"/>
      <c r="AN3" s="74"/>
      <c r="AO3" s="74"/>
      <c r="AP3" s="74"/>
      <c r="AQ3" s="74"/>
      <c r="AR3" s="74"/>
      <c r="AS3" s="74"/>
    </row>
    <row r="4" spans="26:45" ht="18">
      <c r="Z4" s="59" t="s">
        <v>55</v>
      </c>
      <c r="AA4" s="60" t="s">
        <v>64</v>
      </c>
      <c r="AC4" s="94" t="s">
        <v>91</v>
      </c>
      <c r="AD4" s="94"/>
      <c r="AE4" s="98"/>
      <c r="AF4" s="98"/>
      <c r="AG4" s="98"/>
      <c r="AH4" s="98"/>
      <c r="AI4" s="98"/>
      <c r="AJ4" s="98"/>
      <c r="AK4" s="98"/>
      <c r="AL4" s="98"/>
      <c r="AM4" s="98"/>
      <c r="AN4" s="74"/>
      <c r="AO4" s="74"/>
      <c r="AP4" s="74"/>
      <c r="AQ4" s="74"/>
      <c r="AR4" s="74"/>
      <c r="AS4" s="74"/>
    </row>
    <row r="5" ht="15.75">
      <c r="Z5" s="60"/>
    </row>
    <row r="6" spans="1:43" ht="18">
      <c r="A6" s="73" t="s">
        <v>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</row>
    <row r="7" spans="1:43" ht="18">
      <c r="A7" s="73" t="s">
        <v>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</row>
    <row r="9" spans="1:43" ht="18">
      <c r="A9" s="73" t="s">
        <v>10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</row>
    <row r="10" spans="1:5" ht="15.75">
      <c r="A10" s="8"/>
      <c r="B10" s="8"/>
      <c r="C10" s="8"/>
      <c r="D10" s="8"/>
      <c r="E10" s="8"/>
    </row>
    <row r="11" spans="1:45" ht="15.75" customHeight="1">
      <c r="A11" s="76" t="s">
        <v>11</v>
      </c>
      <c r="B11" s="77"/>
      <c r="C11" s="77"/>
      <c r="D11" s="78" t="s">
        <v>12</v>
      </c>
      <c r="E11" s="9" t="s">
        <v>13</v>
      </c>
      <c r="F11" s="10" t="s">
        <v>14</v>
      </c>
      <c r="G11" s="9" t="s">
        <v>15</v>
      </c>
      <c r="H11" s="10" t="s">
        <v>14</v>
      </c>
      <c r="I11" s="9" t="s">
        <v>15</v>
      </c>
      <c r="J11" s="10" t="s">
        <v>14</v>
      </c>
      <c r="K11" s="10" t="s">
        <v>15</v>
      </c>
      <c r="L11" s="11" t="s">
        <v>14</v>
      </c>
      <c r="M11" s="9" t="s">
        <v>16</v>
      </c>
      <c r="N11" s="12" t="s">
        <v>14</v>
      </c>
      <c r="O11" s="12" t="s">
        <v>15</v>
      </c>
      <c r="P11" s="12" t="s">
        <v>14</v>
      </c>
      <c r="Q11" s="12" t="s">
        <v>15</v>
      </c>
      <c r="R11" s="12" t="s">
        <v>14</v>
      </c>
      <c r="S11" s="10" t="s">
        <v>17</v>
      </c>
      <c r="T11" s="10" t="s">
        <v>14</v>
      </c>
      <c r="U11" s="10" t="s">
        <v>47</v>
      </c>
      <c r="V11" s="10" t="s">
        <v>14</v>
      </c>
      <c r="W11" s="10" t="s">
        <v>47</v>
      </c>
      <c r="X11" s="10" t="s">
        <v>14</v>
      </c>
      <c r="Y11" s="10" t="s">
        <v>47</v>
      </c>
      <c r="Z11" s="57" t="s">
        <v>14</v>
      </c>
      <c r="AA11" s="89" t="s">
        <v>62</v>
      </c>
      <c r="AB11" s="89" t="s">
        <v>65</v>
      </c>
      <c r="AC11" s="89" t="s">
        <v>62</v>
      </c>
      <c r="AD11" s="89" t="s">
        <v>67</v>
      </c>
      <c r="AE11" s="89" t="s">
        <v>62</v>
      </c>
      <c r="AF11" s="89" t="s">
        <v>70</v>
      </c>
      <c r="AG11" s="95" t="s">
        <v>62</v>
      </c>
      <c r="AH11" s="89" t="s">
        <v>72</v>
      </c>
      <c r="AI11" s="89" t="s">
        <v>77</v>
      </c>
      <c r="AJ11" s="89" t="s">
        <v>76</v>
      </c>
      <c r="AK11" s="95" t="s">
        <v>62</v>
      </c>
      <c r="AL11" s="89" t="s">
        <v>84</v>
      </c>
      <c r="AM11" s="95" t="s">
        <v>62</v>
      </c>
      <c r="AN11" s="89" t="s">
        <v>84</v>
      </c>
      <c r="AO11" s="89" t="s">
        <v>62</v>
      </c>
      <c r="AP11" s="89" t="s">
        <v>86</v>
      </c>
      <c r="AQ11" s="89" t="s">
        <v>62</v>
      </c>
      <c r="AR11" s="89" t="s">
        <v>89</v>
      </c>
      <c r="AS11" s="89" t="s">
        <v>63</v>
      </c>
    </row>
    <row r="12" spans="1:45" ht="15.75">
      <c r="A12" s="13" t="s">
        <v>18</v>
      </c>
      <c r="B12" s="14" t="s">
        <v>19</v>
      </c>
      <c r="C12" s="13" t="s">
        <v>20</v>
      </c>
      <c r="D12" s="79"/>
      <c r="E12" s="15" t="s">
        <v>21</v>
      </c>
      <c r="F12" s="16" t="s">
        <v>22</v>
      </c>
      <c r="G12" s="15" t="s">
        <v>23</v>
      </c>
      <c r="H12" s="16" t="s">
        <v>24</v>
      </c>
      <c r="I12" s="15" t="s">
        <v>23</v>
      </c>
      <c r="J12" s="16" t="s">
        <v>25</v>
      </c>
      <c r="K12" s="16" t="s">
        <v>23</v>
      </c>
      <c r="L12" s="17" t="s">
        <v>26</v>
      </c>
      <c r="M12" s="15" t="s">
        <v>27</v>
      </c>
      <c r="N12" s="18" t="s">
        <v>28</v>
      </c>
      <c r="O12" s="18" t="s">
        <v>23</v>
      </c>
      <c r="P12" s="18" t="s">
        <v>29</v>
      </c>
      <c r="Q12" s="18" t="s">
        <v>23</v>
      </c>
      <c r="R12" s="18" t="s">
        <v>30</v>
      </c>
      <c r="S12" s="16" t="s">
        <v>42</v>
      </c>
      <c r="T12" s="16" t="s">
        <v>49</v>
      </c>
      <c r="U12" s="16" t="s">
        <v>48</v>
      </c>
      <c r="V12" s="16" t="s">
        <v>50</v>
      </c>
      <c r="W12" s="16" t="s">
        <v>48</v>
      </c>
      <c r="X12" s="16" t="s">
        <v>51</v>
      </c>
      <c r="Y12" s="16" t="s">
        <v>48</v>
      </c>
      <c r="Z12" s="58" t="s">
        <v>53</v>
      </c>
      <c r="AA12" s="91"/>
      <c r="AB12" s="90"/>
      <c r="AC12" s="90"/>
      <c r="AD12" s="90"/>
      <c r="AE12" s="90"/>
      <c r="AF12" s="90"/>
      <c r="AG12" s="96"/>
      <c r="AH12" s="90"/>
      <c r="AI12" s="90"/>
      <c r="AJ12" s="90"/>
      <c r="AK12" s="96"/>
      <c r="AL12" s="90"/>
      <c r="AM12" s="96"/>
      <c r="AN12" s="90"/>
      <c r="AO12" s="90"/>
      <c r="AP12" s="90"/>
      <c r="AQ12" s="90"/>
      <c r="AR12" s="90"/>
      <c r="AS12" s="90"/>
    </row>
    <row r="13" spans="1:45" ht="15">
      <c r="A13" s="19" t="s">
        <v>31</v>
      </c>
      <c r="B13" s="19" t="s">
        <v>32</v>
      </c>
      <c r="C13" s="20">
        <v>2110</v>
      </c>
      <c r="D13" s="21" t="s">
        <v>56</v>
      </c>
      <c r="E13" s="22">
        <v>50000</v>
      </c>
      <c r="G13" s="22">
        <f>E13+F13</f>
        <v>50000</v>
      </c>
      <c r="I13" s="22">
        <f>G13+H13</f>
        <v>50000</v>
      </c>
      <c r="K13" s="22">
        <f>I13+J13</f>
        <v>50000</v>
      </c>
      <c r="M13" s="23">
        <v>55000</v>
      </c>
      <c r="N13" s="24">
        <v>-5000</v>
      </c>
      <c r="O13" s="22">
        <f>M13+N13</f>
        <v>50000</v>
      </c>
      <c r="P13" s="24"/>
      <c r="Q13" s="22">
        <f>O13+P13</f>
        <v>50000</v>
      </c>
      <c r="R13" s="24"/>
      <c r="S13" s="22">
        <v>20000</v>
      </c>
      <c r="T13" s="22"/>
      <c r="U13" s="22">
        <f>S13+T13</f>
        <v>20000</v>
      </c>
      <c r="V13" s="22"/>
      <c r="W13" s="22">
        <f>U13+V13</f>
        <v>20000</v>
      </c>
      <c r="X13" s="22"/>
      <c r="Y13" s="22">
        <f>W13+X13</f>
        <v>20000</v>
      </c>
      <c r="Z13" s="27"/>
      <c r="AA13" s="28">
        <v>20000</v>
      </c>
      <c r="AB13" s="22"/>
      <c r="AC13" s="22">
        <f>AA13+AB13</f>
        <v>20000</v>
      </c>
      <c r="AD13" s="28"/>
      <c r="AE13" s="28">
        <f>AC13+AD13</f>
        <v>20000</v>
      </c>
      <c r="AF13" s="28"/>
      <c r="AG13" s="28">
        <f>AE13+AF13</f>
        <v>20000</v>
      </c>
      <c r="AH13" s="22"/>
      <c r="AI13" s="22">
        <f>AG13+AH13</f>
        <v>20000</v>
      </c>
      <c r="AJ13" s="28">
        <v>6000</v>
      </c>
      <c r="AK13" s="28">
        <f>AI13+AJ13</f>
        <v>26000</v>
      </c>
      <c r="AM13" s="22">
        <f>AK13+AL13</f>
        <v>26000</v>
      </c>
      <c r="AN13" s="28"/>
      <c r="AO13" s="28">
        <f>AM13+AN13</f>
        <v>26000</v>
      </c>
      <c r="AP13" s="28"/>
      <c r="AQ13" s="28">
        <f>AO13+AP13</f>
        <v>26000</v>
      </c>
      <c r="AR13" s="24"/>
      <c r="AS13" s="22">
        <f>AQ13+AR13</f>
        <v>26000</v>
      </c>
    </row>
    <row r="14" spans="1:45" ht="15">
      <c r="A14" s="25"/>
      <c r="B14" s="25"/>
      <c r="C14" s="26"/>
      <c r="D14" s="27" t="s">
        <v>57</v>
      </c>
      <c r="E14" s="28"/>
      <c r="G14" s="28"/>
      <c r="I14" s="28"/>
      <c r="K14" s="28"/>
      <c r="M14" s="29"/>
      <c r="N14" s="24"/>
      <c r="O14" s="28"/>
      <c r="P14" s="24"/>
      <c r="Q14" s="28"/>
      <c r="R14" s="24"/>
      <c r="S14" s="28"/>
      <c r="T14" s="28"/>
      <c r="U14" s="28"/>
      <c r="V14" s="28"/>
      <c r="W14" s="28"/>
      <c r="X14" s="28"/>
      <c r="Y14" s="28"/>
      <c r="Z14" s="27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4"/>
      <c r="AM14" s="28"/>
      <c r="AN14" s="28"/>
      <c r="AO14" s="28"/>
      <c r="AP14" s="28"/>
      <c r="AQ14" s="28"/>
      <c r="AR14" s="24"/>
      <c r="AS14" s="28"/>
    </row>
    <row r="15" spans="1:45" ht="15.75">
      <c r="A15" s="80"/>
      <c r="B15" s="81"/>
      <c r="C15" s="81"/>
      <c r="D15" s="82"/>
      <c r="E15" s="30">
        <v>50000</v>
      </c>
      <c r="F15" s="31"/>
      <c r="G15" s="32">
        <f>E15+F15</f>
        <v>50000</v>
      </c>
      <c r="H15" s="31"/>
      <c r="I15" s="32">
        <f>G15+H15</f>
        <v>50000</v>
      </c>
      <c r="J15" s="31"/>
      <c r="K15" s="30">
        <f>I15+J15</f>
        <v>50000</v>
      </c>
      <c r="L15" s="31"/>
      <c r="M15" s="33">
        <f>M13</f>
        <v>55000</v>
      </c>
      <c r="N15" s="34">
        <f>N13</f>
        <v>-5000</v>
      </c>
      <c r="O15" s="33">
        <f>O13</f>
        <v>50000</v>
      </c>
      <c r="P15" s="34"/>
      <c r="Q15" s="33">
        <f>Q13</f>
        <v>50000</v>
      </c>
      <c r="R15" s="34"/>
      <c r="S15" s="33">
        <f>S13</f>
        <v>20000</v>
      </c>
      <c r="T15" s="33"/>
      <c r="U15" s="33">
        <f>U13</f>
        <v>20000</v>
      </c>
      <c r="V15" s="33"/>
      <c r="W15" s="33">
        <f>W13</f>
        <v>20000</v>
      </c>
      <c r="X15" s="33"/>
      <c r="Y15" s="33">
        <f>Y13</f>
        <v>20000</v>
      </c>
      <c r="Z15" s="33"/>
      <c r="AA15" s="33">
        <f>AA13</f>
        <v>20000</v>
      </c>
      <c r="AB15" s="67"/>
      <c r="AC15" s="67">
        <f aca="true" t="shared" si="0" ref="AC15:AC52">AA15+AB15</f>
        <v>20000</v>
      </c>
      <c r="AD15" s="67"/>
      <c r="AE15" s="67">
        <f aca="true" t="shared" si="1" ref="AE15:AE52">AC15+AD15</f>
        <v>20000</v>
      </c>
      <c r="AF15" s="67"/>
      <c r="AG15" s="67">
        <f aca="true" t="shared" si="2" ref="AG15:AG52">AE15+AF15</f>
        <v>20000</v>
      </c>
      <c r="AH15" s="67"/>
      <c r="AI15" s="67">
        <f aca="true" t="shared" si="3" ref="AI15:AI52">AG15+AH15</f>
        <v>20000</v>
      </c>
      <c r="AJ15" s="67">
        <v>6000</v>
      </c>
      <c r="AK15" s="67">
        <f aca="true" t="shared" si="4" ref="AK15:AK52">AI15+AJ15</f>
        <v>26000</v>
      </c>
      <c r="AL15" s="72"/>
      <c r="AM15" s="67">
        <f aca="true" t="shared" si="5" ref="AM15:AM52">AK15+AL15</f>
        <v>26000</v>
      </c>
      <c r="AN15" s="67"/>
      <c r="AO15" s="67">
        <f aca="true" t="shared" si="6" ref="AO15:AO52">AM15+AN15</f>
        <v>26000</v>
      </c>
      <c r="AP15" s="67"/>
      <c r="AQ15" s="67">
        <f aca="true" t="shared" si="7" ref="AQ15:AQ52">AO15+AP15</f>
        <v>26000</v>
      </c>
      <c r="AR15" s="72"/>
      <c r="AS15" s="67">
        <f aca="true" t="shared" si="8" ref="AS15:AS52">AQ15+AR15</f>
        <v>26000</v>
      </c>
    </row>
    <row r="16" spans="1:45" ht="15">
      <c r="A16" s="25" t="s">
        <v>35</v>
      </c>
      <c r="B16" s="25" t="s">
        <v>36</v>
      </c>
      <c r="C16" s="26">
        <v>2110</v>
      </c>
      <c r="D16" s="21" t="s">
        <v>56</v>
      </c>
      <c r="E16" s="28">
        <v>50000</v>
      </c>
      <c r="G16" s="28">
        <f>E16+F16</f>
        <v>50000</v>
      </c>
      <c r="I16" s="28">
        <f>G16+H16</f>
        <v>50000</v>
      </c>
      <c r="K16" s="28">
        <f>I16+J16</f>
        <v>50000</v>
      </c>
      <c r="M16" s="29">
        <v>50000</v>
      </c>
      <c r="N16" s="24">
        <v>-10000</v>
      </c>
      <c r="O16" s="28">
        <f>M16+N16</f>
        <v>40000</v>
      </c>
      <c r="P16" s="24"/>
      <c r="Q16" s="28">
        <f>O16+P16</f>
        <v>40000</v>
      </c>
      <c r="R16" s="24"/>
      <c r="S16" s="28">
        <v>71000</v>
      </c>
      <c r="T16" s="28"/>
      <c r="U16" s="28">
        <f>S16+T16</f>
        <v>71000</v>
      </c>
      <c r="V16" s="28"/>
      <c r="W16" s="28">
        <f>U16+V16</f>
        <v>71000</v>
      </c>
      <c r="X16" s="28"/>
      <c r="Y16" s="28">
        <f>W16+X16</f>
        <v>71000</v>
      </c>
      <c r="Z16" s="27"/>
      <c r="AA16" s="28">
        <v>70000</v>
      </c>
      <c r="AB16" s="28">
        <v>-10000</v>
      </c>
      <c r="AC16" s="28">
        <f t="shared" si="0"/>
        <v>60000</v>
      </c>
      <c r="AD16" s="28"/>
      <c r="AE16" s="28">
        <f t="shared" si="1"/>
        <v>60000</v>
      </c>
      <c r="AF16" s="28"/>
      <c r="AG16" s="28">
        <f t="shared" si="2"/>
        <v>60000</v>
      </c>
      <c r="AH16" s="28"/>
      <c r="AI16" s="28">
        <f t="shared" si="3"/>
        <v>60000</v>
      </c>
      <c r="AJ16" s="28"/>
      <c r="AK16" s="28">
        <f t="shared" si="4"/>
        <v>60000</v>
      </c>
      <c r="AL16" s="24">
        <v>185080</v>
      </c>
      <c r="AM16" s="28">
        <f t="shared" si="5"/>
        <v>245080</v>
      </c>
      <c r="AN16" s="28"/>
      <c r="AO16" s="28">
        <f t="shared" si="6"/>
        <v>245080</v>
      </c>
      <c r="AP16" s="28"/>
      <c r="AQ16" s="28">
        <f t="shared" si="7"/>
        <v>245080</v>
      </c>
      <c r="AR16" s="24">
        <v>35265</v>
      </c>
      <c r="AS16" s="28">
        <f t="shared" si="8"/>
        <v>280345</v>
      </c>
    </row>
    <row r="17" spans="1:45" ht="15">
      <c r="A17" s="26"/>
      <c r="B17" s="26"/>
      <c r="C17" s="26"/>
      <c r="D17" s="27" t="s">
        <v>57</v>
      </c>
      <c r="E17" s="27"/>
      <c r="G17" s="28"/>
      <c r="I17" s="28"/>
      <c r="K17" s="35"/>
      <c r="M17" s="29"/>
      <c r="N17" s="24"/>
      <c r="O17" s="28"/>
      <c r="P17" s="24"/>
      <c r="Q17" s="28"/>
      <c r="R17" s="24"/>
      <c r="S17" s="28"/>
      <c r="T17" s="28"/>
      <c r="U17" s="28"/>
      <c r="V17" s="28"/>
      <c r="W17" s="28"/>
      <c r="X17" s="28"/>
      <c r="Y17" s="28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4"/>
      <c r="AM17" s="28"/>
      <c r="AN17" s="28"/>
      <c r="AO17" s="28"/>
      <c r="AP17" s="28"/>
      <c r="AQ17" s="28"/>
      <c r="AR17" s="24"/>
      <c r="AS17" s="28"/>
    </row>
    <row r="18" spans="1:45" ht="15.75">
      <c r="A18" s="80"/>
      <c r="B18" s="81"/>
      <c r="C18" s="81"/>
      <c r="D18" s="85"/>
      <c r="E18" s="30">
        <v>50000</v>
      </c>
      <c r="F18" s="31"/>
      <c r="G18" s="32">
        <f>E18+F18</f>
        <v>50000</v>
      </c>
      <c r="H18" s="31"/>
      <c r="I18" s="32">
        <f>G18+H18</f>
        <v>50000</v>
      </c>
      <c r="J18" s="31"/>
      <c r="K18" s="30">
        <f>I18+J18</f>
        <v>50000</v>
      </c>
      <c r="L18" s="31"/>
      <c r="M18" s="33">
        <f>M16</f>
        <v>50000</v>
      </c>
      <c r="N18" s="34">
        <f>N16</f>
        <v>-10000</v>
      </c>
      <c r="O18" s="33">
        <f>O16</f>
        <v>40000</v>
      </c>
      <c r="P18" s="34"/>
      <c r="Q18" s="33">
        <f>Q16</f>
        <v>40000</v>
      </c>
      <c r="R18" s="34"/>
      <c r="S18" s="33">
        <f>S16</f>
        <v>71000</v>
      </c>
      <c r="T18" s="33"/>
      <c r="U18" s="33">
        <f>U16</f>
        <v>71000</v>
      </c>
      <c r="V18" s="33"/>
      <c r="W18" s="33">
        <f>W16</f>
        <v>71000</v>
      </c>
      <c r="X18" s="33"/>
      <c r="Y18" s="33">
        <f>Y16</f>
        <v>71000</v>
      </c>
      <c r="Z18" s="33"/>
      <c r="AA18" s="33">
        <f>AA16</f>
        <v>70000</v>
      </c>
      <c r="AB18" s="67">
        <f>SUM(AB16:AB17)</f>
        <v>-10000</v>
      </c>
      <c r="AC18" s="67">
        <f t="shared" si="0"/>
        <v>60000</v>
      </c>
      <c r="AD18" s="67"/>
      <c r="AE18" s="67">
        <f t="shared" si="1"/>
        <v>60000</v>
      </c>
      <c r="AF18" s="67"/>
      <c r="AG18" s="67">
        <f t="shared" si="2"/>
        <v>60000</v>
      </c>
      <c r="AH18" s="67"/>
      <c r="AI18" s="67">
        <f t="shared" si="3"/>
        <v>60000</v>
      </c>
      <c r="AJ18" s="67"/>
      <c r="AK18" s="67">
        <f t="shared" si="4"/>
        <v>60000</v>
      </c>
      <c r="AL18" s="72">
        <v>185080</v>
      </c>
      <c r="AM18" s="67">
        <f t="shared" si="5"/>
        <v>245080</v>
      </c>
      <c r="AN18" s="67"/>
      <c r="AO18" s="67">
        <f t="shared" si="6"/>
        <v>245080</v>
      </c>
      <c r="AP18" s="67"/>
      <c r="AQ18" s="67">
        <f t="shared" si="7"/>
        <v>245080</v>
      </c>
      <c r="AR18" s="72">
        <v>35265</v>
      </c>
      <c r="AS18" s="67">
        <f t="shared" si="8"/>
        <v>280345</v>
      </c>
    </row>
    <row r="19" spans="1:45" ht="15">
      <c r="A19" s="26">
        <v>710</v>
      </c>
      <c r="B19" s="26">
        <v>71013</v>
      </c>
      <c r="C19" s="38">
        <v>2110</v>
      </c>
      <c r="D19" s="21" t="s">
        <v>56</v>
      </c>
      <c r="E19" s="65">
        <v>80000</v>
      </c>
      <c r="G19" s="22">
        <f>E19+F19</f>
        <v>80000</v>
      </c>
      <c r="I19" s="28">
        <f>G19+H19</f>
        <v>80000</v>
      </c>
      <c r="K19" s="28">
        <f>I19+J19</f>
        <v>80000</v>
      </c>
      <c r="M19" s="23">
        <v>70000</v>
      </c>
      <c r="N19" s="24">
        <v>-30000</v>
      </c>
      <c r="O19" s="28">
        <f>M19+N19</f>
        <v>40000</v>
      </c>
      <c r="P19" s="24"/>
      <c r="Q19" s="28">
        <f>O19+P19</f>
        <v>40000</v>
      </c>
      <c r="R19" s="24"/>
      <c r="S19" s="28">
        <v>45000</v>
      </c>
      <c r="T19" s="28">
        <v>-10000</v>
      </c>
      <c r="U19" s="28">
        <f>S19+T19</f>
        <v>35000</v>
      </c>
      <c r="V19" s="28"/>
      <c r="W19" s="28">
        <f>U19+V19</f>
        <v>35000</v>
      </c>
      <c r="X19" s="28"/>
      <c r="Y19" s="28">
        <f>W19+X19</f>
        <v>35000</v>
      </c>
      <c r="Z19" s="27"/>
      <c r="AA19" s="28">
        <v>33000</v>
      </c>
      <c r="AB19" s="28"/>
      <c r="AC19" s="28">
        <f t="shared" si="0"/>
        <v>33000</v>
      </c>
      <c r="AD19" s="28"/>
      <c r="AE19" s="28">
        <f t="shared" si="1"/>
        <v>33000</v>
      </c>
      <c r="AF19" s="28"/>
      <c r="AG19" s="28">
        <f t="shared" si="2"/>
        <v>33000</v>
      </c>
      <c r="AH19" s="28"/>
      <c r="AI19" s="28">
        <f t="shared" si="3"/>
        <v>33000</v>
      </c>
      <c r="AJ19" s="28"/>
      <c r="AK19" s="28">
        <f t="shared" si="4"/>
        <v>33000</v>
      </c>
      <c r="AL19" s="24"/>
      <c r="AM19" s="28">
        <f t="shared" si="5"/>
        <v>33000</v>
      </c>
      <c r="AN19" s="28"/>
      <c r="AO19" s="28">
        <f t="shared" si="6"/>
        <v>33000</v>
      </c>
      <c r="AP19" s="28"/>
      <c r="AQ19" s="28">
        <f t="shared" si="7"/>
        <v>33000</v>
      </c>
      <c r="AR19" s="24"/>
      <c r="AS19" s="28">
        <f t="shared" si="8"/>
        <v>33000</v>
      </c>
    </row>
    <row r="20" spans="1:45" ht="15">
      <c r="A20" s="26"/>
      <c r="B20" s="26"/>
      <c r="C20" s="38"/>
      <c r="D20" s="27" t="s">
        <v>57</v>
      </c>
      <c r="E20" s="53"/>
      <c r="G20" s="28"/>
      <c r="I20" s="28"/>
      <c r="K20" s="28"/>
      <c r="M20" s="29"/>
      <c r="N20" s="24"/>
      <c r="O20" s="28"/>
      <c r="P20" s="24"/>
      <c r="Q20" s="28"/>
      <c r="R20" s="24"/>
      <c r="S20" s="28"/>
      <c r="T20" s="28"/>
      <c r="U20" s="28"/>
      <c r="V20" s="28"/>
      <c r="W20" s="28"/>
      <c r="X20" s="28"/>
      <c r="Y20" s="28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M20" s="28"/>
      <c r="AN20" s="28"/>
      <c r="AO20" s="28"/>
      <c r="AP20" s="28"/>
      <c r="AQ20" s="28"/>
      <c r="AR20" s="24"/>
      <c r="AS20" s="28"/>
    </row>
    <row r="21" spans="1:45" ht="15">
      <c r="A21" s="26"/>
      <c r="B21" s="26">
        <v>71014</v>
      </c>
      <c r="C21" s="38">
        <v>2110</v>
      </c>
      <c r="D21" s="27" t="s">
        <v>56</v>
      </c>
      <c r="E21" s="65">
        <v>70000</v>
      </c>
      <c r="G21" s="28">
        <f>E21+F21</f>
        <v>70000</v>
      </c>
      <c r="I21" s="28">
        <f>G21+H21</f>
        <v>70000</v>
      </c>
      <c r="K21" s="28">
        <f>I21+J21</f>
        <v>70000</v>
      </c>
      <c r="M21" s="29">
        <v>90000</v>
      </c>
      <c r="N21" s="24">
        <v>-35000</v>
      </c>
      <c r="O21" s="28">
        <f>M21+N21</f>
        <v>55000</v>
      </c>
      <c r="P21" s="24"/>
      <c r="Q21" s="28">
        <f>O21+P21</f>
        <v>55000</v>
      </c>
      <c r="R21" s="24"/>
      <c r="S21" s="28">
        <v>40000</v>
      </c>
      <c r="T21" s="28"/>
      <c r="U21" s="28">
        <f>S21+T21</f>
        <v>40000</v>
      </c>
      <c r="V21" s="28"/>
      <c r="W21" s="28">
        <f>U21+V21</f>
        <v>40000</v>
      </c>
      <c r="X21" s="28"/>
      <c r="Y21" s="28">
        <f>W21+X21</f>
        <v>40000</v>
      </c>
      <c r="Z21" s="27"/>
      <c r="AA21" s="28">
        <v>40000</v>
      </c>
      <c r="AB21" s="28"/>
      <c r="AC21" s="28">
        <f t="shared" si="0"/>
        <v>40000</v>
      </c>
      <c r="AD21" s="28"/>
      <c r="AE21" s="28">
        <f t="shared" si="1"/>
        <v>40000</v>
      </c>
      <c r="AF21" s="28"/>
      <c r="AG21" s="28">
        <f t="shared" si="2"/>
        <v>40000</v>
      </c>
      <c r="AH21" s="28"/>
      <c r="AI21" s="28">
        <f t="shared" si="3"/>
        <v>40000</v>
      </c>
      <c r="AJ21" s="28"/>
      <c r="AK21" s="28">
        <f t="shared" si="4"/>
        <v>40000</v>
      </c>
      <c r="AM21" s="28">
        <f t="shared" si="5"/>
        <v>40000</v>
      </c>
      <c r="AN21" s="28"/>
      <c r="AO21" s="28">
        <f t="shared" si="6"/>
        <v>40000</v>
      </c>
      <c r="AP21" s="28"/>
      <c r="AQ21" s="28">
        <f t="shared" si="7"/>
        <v>40000</v>
      </c>
      <c r="AR21" s="24"/>
      <c r="AS21" s="28">
        <f t="shared" si="8"/>
        <v>40000</v>
      </c>
    </row>
    <row r="22" spans="1:45" ht="15">
      <c r="A22" s="26"/>
      <c r="B22" s="26"/>
      <c r="C22" s="38"/>
      <c r="D22" s="27" t="s">
        <v>57</v>
      </c>
      <c r="E22" s="53"/>
      <c r="G22" s="28"/>
      <c r="I22" s="28"/>
      <c r="K22" s="28"/>
      <c r="M22" s="29"/>
      <c r="N22" s="24"/>
      <c r="O22" s="28"/>
      <c r="P22" s="24"/>
      <c r="Q22" s="28"/>
      <c r="R22" s="24"/>
      <c r="S22" s="28"/>
      <c r="T22" s="28"/>
      <c r="U22" s="28"/>
      <c r="V22" s="28"/>
      <c r="W22" s="28"/>
      <c r="X22" s="28"/>
      <c r="Y22" s="28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M22" s="28"/>
      <c r="AN22" s="28"/>
      <c r="AO22" s="28"/>
      <c r="AP22" s="28"/>
      <c r="AQ22" s="28"/>
      <c r="AR22" s="24"/>
      <c r="AS22" s="28"/>
    </row>
    <row r="23" spans="1:45" ht="15">
      <c r="A23" s="26"/>
      <c r="B23" s="26">
        <v>71015</v>
      </c>
      <c r="C23" s="38">
        <v>2110</v>
      </c>
      <c r="D23" s="27" t="s">
        <v>56</v>
      </c>
      <c r="E23" s="65">
        <v>85000</v>
      </c>
      <c r="G23" s="28">
        <f>E23+F23</f>
        <v>85000</v>
      </c>
      <c r="I23" s="28">
        <f>G23+H23</f>
        <v>85000</v>
      </c>
      <c r="K23" s="28">
        <f>I23+J23</f>
        <v>85000</v>
      </c>
      <c r="M23" s="29">
        <v>80000</v>
      </c>
      <c r="N23" s="24">
        <v>-5000</v>
      </c>
      <c r="O23" s="28">
        <f>M23+N23</f>
        <v>75000</v>
      </c>
      <c r="P23" s="24"/>
      <c r="Q23" s="28">
        <f>O23+P23</f>
        <v>75000</v>
      </c>
      <c r="R23" s="24"/>
      <c r="S23" s="28">
        <v>184000</v>
      </c>
      <c r="T23" s="28"/>
      <c r="U23" s="28">
        <f>S23+T23</f>
        <v>184000</v>
      </c>
      <c r="V23" s="28"/>
      <c r="W23" s="28">
        <f>U23+V23</f>
        <v>184000</v>
      </c>
      <c r="X23" s="28"/>
      <c r="Y23" s="28">
        <f>W23+X23</f>
        <v>184000</v>
      </c>
      <c r="Z23" s="27"/>
      <c r="AA23" s="28">
        <v>219000</v>
      </c>
      <c r="AB23" s="28">
        <v>25000</v>
      </c>
      <c r="AC23" s="28">
        <f t="shared" si="0"/>
        <v>244000</v>
      </c>
      <c r="AD23" s="28"/>
      <c r="AE23" s="28">
        <f t="shared" si="1"/>
        <v>244000</v>
      </c>
      <c r="AF23" s="28">
        <v>30000</v>
      </c>
      <c r="AG23" s="28">
        <f t="shared" si="2"/>
        <v>274000</v>
      </c>
      <c r="AH23" s="28"/>
      <c r="AI23" s="28">
        <f t="shared" si="3"/>
        <v>274000</v>
      </c>
      <c r="AJ23" s="28"/>
      <c r="AK23" s="28">
        <f t="shared" si="4"/>
        <v>274000</v>
      </c>
      <c r="AM23" s="28">
        <f t="shared" si="5"/>
        <v>274000</v>
      </c>
      <c r="AN23" s="28"/>
      <c r="AO23" s="28">
        <f t="shared" si="6"/>
        <v>274000</v>
      </c>
      <c r="AP23" s="28">
        <v>27092</v>
      </c>
      <c r="AQ23" s="28">
        <f t="shared" si="7"/>
        <v>301092</v>
      </c>
      <c r="AR23" s="24"/>
      <c r="AS23" s="28">
        <f t="shared" si="8"/>
        <v>301092</v>
      </c>
    </row>
    <row r="24" spans="1:45" ht="15">
      <c r="A24" s="26"/>
      <c r="B24" s="26"/>
      <c r="C24" s="38"/>
      <c r="D24" s="27" t="s">
        <v>57</v>
      </c>
      <c r="E24" s="53"/>
      <c r="G24" s="28"/>
      <c r="I24" s="28"/>
      <c r="K24" s="28"/>
      <c r="M24" s="29"/>
      <c r="N24" s="24"/>
      <c r="O24" s="28"/>
      <c r="P24" s="24"/>
      <c r="Q24" s="28"/>
      <c r="R24" s="24"/>
      <c r="S24" s="28"/>
      <c r="T24" s="28"/>
      <c r="U24" s="28"/>
      <c r="V24" s="28"/>
      <c r="W24" s="28"/>
      <c r="X24" s="28"/>
      <c r="Y24" s="28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M24" s="28"/>
      <c r="AN24" s="28"/>
      <c r="AO24" s="28"/>
      <c r="AP24" s="28"/>
      <c r="AQ24" s="28"/>
      <c r="AR24" s="24"/>
      <c r="AS24" s="28"/>
    </row>
    <row r="25" spans="1:45" ht="15">
      <c r="A25" s="38"/>
      <c r="B25" s="26"/>
      <c r="C25" s="38">
        <v>6410</v>
      </c>
      <c r="D25" s="27" t="s">
        <v>43</v>
      </c>
      <c r="E25" s="53"/>
      <c r="G25" s="54"/>
      <c r="I25" s="54"/>
      <c r="K25" s="28"/>
      <c r="M25" s="29"/>
      <c r="N25" s="24"/>
      <c r="O25" s="28"/>
      <c r="P25" s="24"/>
      <c r="Q25" s="28"/>
      <c r="R25" s="24"/>
      <c r="S25" s="28">
        <v>7000</v>
      </c>
      <c r="T25" s="28"/>
      <c r="U25" s="28">
        <f>S25+T25</f>
        <v>7000</v>
      </c>
      <c r="V25" s="28"/>
      <c r="W25" s="28">
        <f>U25+V25</f>
        <v>7000</v>
      </c>
      <c r="X25" s="28"/>
      <c r="Y25" s="28">
        <v>7000</v>
      </c>
      <c r="Z25" s="27"/>
      <c r="AA25" s="28">
        <v>7000</v>
      </c>
      <c r="AB25" s="28"/>
      <c r="AC25" s="28">
        <f t="shared" si="0"/>
        <v>7000</v>
      </c>
      <c r="AD25" s="28"/>
      <c r="AE25" s="28">
        <f t="shared" si="1"/>
        <v>7000</v>
      </c>
      <c r="AF25" s="28"/>
      <c r="AG25" s="28">
        <f t="shared" si="2"/>
        <v>7000</v>
      </c>
      <c r="AH25" s="28"/>
      <c r="AI25" s="28">
        <f t="shared" si="3"/>
        <v>7000</v>
      </c>
      <c r="AJ25" s="28"/>
      <c r="AK25" s="28">
        <f t="shared" si="4"/>
        <v>7000</v>
      </c>
      <c r="AM25" s="28">
        <f t="shared" si="5"/>
        <v>7000</v>
      </c>
      <c r="AN25" s="28"/>
      <c r="AO25" s="28">
        <f t="shared" si="6"/>
        <v>7000</v>
      </c>
      <c r="AP25" s="28"/>
      <c r="AQ25" s="28">
        <f t="shared" si="7"/>
        <v>7000</v>
      </c>
      <c r="AR25" s="24"/>
      <c r="AS25" s="28">
        <f t="shared" si="8"/>
        <v>7000</v>
      </c>
    </row>
    <row r="26" spans="1:45" ht="15">
      <c r="A26" s="38"/>
      <c r="B26" s="55"/>
      <c r="C26" s="66"/>
      <c r="D26" s="39" t="s">
        <v>39</v>
      </c>
      <c r="E26" s="53"/>
      <c r="G26" s="54"/>
      <c r="I26" s="54"/>
      <c r="K26" s="28"/>
      <c r="M26" s="29"/>
      <c r="N26" s="24"/>
      <c r="O26" s="28"/>
      <c r="P26" s="24"/>
      <c r="Q26" s="28"/>
      <c r="R26" s="24"/>
      <c r="S26" s="28"/>
      <c r="T26" s="28"/>
      <c r="U26" s="28"/>
      <c r="V26" s="28"/>
      <c r="W26" s="28"/>
      <c r="X26" s="28"/>
      <c r="Y26" s="28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M26" s="28"/>
      <c r="AN26" s="28"/>
      <c r="AO26" s="28"/>
      <c r="AP26" s="28"/>
      <c r="AQ26" s="28"/>
      <c r="AR26" s="24"/>
      <c r="AS26" s="28"/>
    </row>
    <row r="27" spans="1:45" ht="15.75">
      <c r="A27" s="80"/>
      <c r="B27" s="81"/>
      <c r="C27" s="81"/>
      <c r="D27" s="86"/>
      <c r="E27" s="30">
        <f>E19+E21+E23</f>
        <v>235000</v>
      </c>
      <c r="F27" s="31"/>
      <c r="G27" s="32">
        <f>E27+F27</f>
        <v>235000</v>
      </c>
      <c r="H27" s="31"/>
      <c r="I27" s="32">
        <f>G27+H27</f>
        <v>235000</v>
      </c>
      <c r="J27" s="31"/>
      <c r="K27" s="30">
        <f>I27+J27</f>
        <v>235000</v>
      </c>
      <c r="L27" s="31"/>
      <c r="M27" s="33">
        <f>M23+M21+M19</f>
        <v>240000</v>
      </c>
      <c r="N27" s="34">
        <f>N23+N21+N19</f>
        <v>-70000</v>
      </c>
      <c r="O27" s="33">
        <f>O23+O21+O19</f>
        <v>170000</v>
      </c>
      <c r="P27" s="34"/>
      <c r="Q27" s="33">
        <f>Q23+Q21+Q19</f>
        <v>170000</v>
      </c>
      <c r="R27" s="34"/>
      <c r="S27" s="33">
        <f>S23+S21+S19+S25</f>
        <v>276000</v>
      </c>
      <c r="T27" s="33">
        <f>T23+T21+T19+T25</f>
        <v>-10000</v>
      </c>
      <c r="U27" s="33">
        <f>U23+U21+U19+U25</f>
        <v>266000</v>
      </c>
      <c r="V27" s="33"/>
      <c r="W27" s="33">
        <f>W23+W21+W19+W25</f>
        <v>266000</v>
      </c>
      <c r="X27" s="33"/>
      <c r="Y27" s="33">
        <f>Y23+Y21+Y19+Y25</f>
        <v>266000</v>
      </c>
      <c r="Z27" s="33"/>
      <c r="AA27" s="33">
        <f>AA23+AA21+AA19+AA25</f>
        <v>299000</v>
      </c>
      <c r="AB27" s="67">
        <f>SUM(AB19:AB26)</f>
        <v>25000</v>
      </c>
      <c r="AC27" s="67">
        <f t="shared" si="0"/>
        <v>324000</v>
      </c>
      <c r="AD27" s="67"/>
      <c r="AE27" s="67">
        <f>SUM(AE19:AE26)</f>
        <v>324000</v>
      </c>
      <c r="AF27" s="67">
        <f>SUM(AF19:AF26)</f>
        <v>30000</v>
      </c>
      <c r="AG27" s="67">
        <f t="shared" si="2"/>
        <v>354000</v>
      </c>
      <c r="AH27" s="67"/>
      <c r="AI27" s="67">
        <f t="shared" si="3"/>
        <v>354000</v>
      </c>
      <c r="AJ27" s="67"/>
      <c r="AK27" s="67">
        <f t="shared" si="4"/>
        <v>354000</v>
      </c>
      <c r="AL27" s="71"/>
      <c r="AM27" s="67">
        <f t="shared" si="5"/>
        <v>354000</v>
      </c>
      <c r="AN27" s="67"/>
      <c r="AO27" s="67">
        <f t="shared" si="6"/>
        <v>354000</v>
      </c>
      <c r="AP27" s="67">
        <f>SUM(AP19:AP26)</f>
        <v>27092</v>
      </c>
      <c r="AQ27" s="67">
        <f t="shared" si="7"/>
        <v>381092</v>
      </c>
      <c r="AR27" s="72"/>
      <c r="AS27" s="67">
        <f t="shared" si="8"/>
        <v>381092</v>
      </c>
    </row>
    <row r="28" spans="1:45" ht="15">
      <c r="A28" s="26">
        <v>750</v>
      </c>
      <c r="B28" s="26">
        <v>75011</v>
      </c>
      <c r="C28" s="38">
        <v>2110</v>
      </c>
      <c r="D28" s="21" t="s">
        <v>56</v>
      </c>
      <c r="E28" s="65">
        <v>126816</v>
      </c>
      <c r="G28" s="28">
        <f>E28+F28</f>
        <v>126816</v>
      </c>
      <c r="I28" s="22">
        <v>119824</v>
      </c>
      <c r="J28" s="24"/>
      <c r="K28" s="22">
        <f>I28+J28</f>
        <v>119824</v>
      </c>
      <c r="M28" s="23">
        <v>113832</v>
      </c>
      <c r="N28" s="24"/>
      <c r="O28" s="28">
        <f>M28+N28</f>
        <v>113832</v>
      </c>
      <c r="P28" s="24"/>
      <c r="Q28" s="28">
        <f>O28+P28</f>
        <v>113832</v>
      </c>
      <c r="R28" s="24"/>
      <c r="S28" s="28">
        <v>125595</v>
      </c>
      <c r="T28" s="28"/>
      <c r="U28" s="28">
        <f>S28+T28</f>
        <v>125595</v>
      </c>
      <c r="V28" s="28"/>
      <c r="W28" s="28">
        <f>U28+V28</f>
        <v>125595</v>
      </c>
      <c r="X28" s="28"/>
      <c r="Y28" s="28">
        <f>W28+X28</f>
        <v>125595</v>
      </c>
      <c r="Z28" s="27"/>
      <c r="AA28" s="28">
        <v>127861</v>
      </c>
      <c r="AB28" s="28"/>
      <c r="AC28" s="28">
        <f t="shared" si="0"/>
        <v>127861</v>
      </c>
      <c r="AD28" s="28"/>
      <c r="AE28" s="28">
        <f t="shared" si="1"/>
        <v>127861</v>
      </c>
      <c r="AF28" s="28"/>
      <c r="AG28" s="28">
        <f t="shared" si="2"/>
        <v>127861</v>
      </c>
      <c r="AH28" s="28"/>
      <c r="AI28" s="28">
        <f t="shared" si="3"/>
        <v>127861</v>
      </c>
      <c r="AJ28" s="28"/>
      <c r="AK28" s="28">
        <f t="shared" si="4"/>
        <v>127861</v>
      </c>
      <c r="AM28" s="28">
        <f t="shared" si="5"/>
        <v>127861</v>
      </c>
      <c r="AN28" s="28"/>
      <c r="AO28" s="28">
        <f t="shared" si="6"/>
        <v>127861</v>
      </c>
      <c r="AP28" s="28"/>
      <c r="AQ28" s="28">
        <f t="shared" si="7"/>
        <v>127861</v>
      </c>
      <c r="AR28" s="24"/>
      <c r="AS28" s="28">
        <f t="shared" si="8"/>
        <v>127861</v>
      </c>
    </row>
    <row r="29" spans="1:45" ht="15">
      <c r="A29" s="26"/>
      <c r="B29" s="26"/>
      <c r="C29" s="38"/>
      <c r="D29" s="27" t="s">
        <v>57</v>
      </c>
      <c r="E29" s="53"/>
      <c r="G29" s="28"/>
      <c r="I29" s="28"/>
      <c r="K29" s="28"/>
      <c r="M29" s="29"/>
      <c r="N29" s="24"/>
      <c r="O29" s="28"/>
      <c r="P29" s="24"/>
      <c r="Q29" s="28"/>
      <c r="R29" s="24"/>
      <c r="S29" s="28"/>
      <c r="T29" s="28"/>
      <c r="U29" s="28"/>
      <c r="V29" s="28"/>
      <c r="W29" s="28"/>
      <c r="X29" s="28"/>
      <c r="Y29" s="28"/>
      <c r="Z29" s="27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M29" s="28"/>
      <c r="AN29" s="28"/>
      <c r="AO29" s="28"/>
      <c r="AP29" s="28"/>
      <c r="AQ29" s="28"/>
      <c r="AR29" s="24"/>
      <c r="AS29" s="28"/>
    </row>
    <row r="30" spans="1:45" ht="15">
      <c r="A30" s="26"/>
      <c r="B30" s="26">
        <v>75045</v>
      </c>
      <c r="C30" s="38">
        <v>2110</v>
      </c>
      <c r="D30" s="27" t="s">
        <v>56</v>
      </c>
      <c r="E30" s="65">
        <v>22000</v>
      </c>
      <c r="G30" s="28">
        <f>E30+F30</f>
        <v>22000</v>
      </c>
      <c r="I30" s="28">
        <f>G30+H30</f>
        <v>22000</v>
      </c>
      <c r="K30" s="28">
        <f>I30+J30</f>
        <v>22000</v>
      </c>
      <c r="M30" s="29">
        <v>17600</v>
      </c>
      <c r="N30" s="24"/>
      <c r="O30" s="28">
        <f>M30+N30</f>
        <v>17600</v>
      </c>
      <c r="P30" s="24"/>
      <c r="Q30" s="28">
        <f>O30+P30</f>
        <v>17600</v>
      </c>
      <c r="R30" s="24"/>
      <c r="S30" s="28">
        <v>16000</v>
      </c>
      <c r="T30" s="28"/>
      <c r="U30" s="28">
        <f>S30+T30</f>
        <v>16000</v>
      </c>
      <c r="V30" s="28"/>
      <c r="W30" s="28">
        <f>U30+V30</f>
        <v>16000</v>
      </c>
      <c r="X30" s="28"/>
      <c r="Y30" s="28">
        <f>W30+X30</f>
        <v>16000</v>
      </c>
      <c r="Z30" s="27"/>
      <c r="AA30" s="28">
        <v>16500</v>
      </c>
      <c r="AB30" s="28"/>
      <c r="AC30" s="28">
        <f t="shared" si="0"/>
        <v>16500</v>
      </c>
      <c r="AD30" s="28"/>
      <c r="AE30" s="28">
        <f t="shared" si="1"/>
        <v>16500</v>
      </c>
      <c r="AF30" s="28"/>
      <c r="AG30" s="28">
        <f t="shared" si="2"/>
        <v>16500</v>
      </c>
      <c r="AH30" s="28"/>
      <c r="AI30" s="28">
        <f t="shared" si="3"/>
        <v>16500</v>
      </c>
      <c r="AJ30" s="28">
        <v>-107</v>
      </c>
      <c r="AK30" s="28">
        <f t="shared" si="4"/>
        <v>16393</v>
      </c>
      <c r="AM30" s="28">
        <f t="shared" si="5"/>
        <v>16393</v>
      </c>
      <c r="AN30" s="28"/>
      <c r="AO30" s="28">
        <f t="shared" si="6"/>
        <v>16393</v>
      </c>
      <c r="AP30" s="28"/>
      <c r="AQ30" s="28">
        <f t="shared" si="7"/>
        <v>16393</v>
      </c>
      <c r="AR30" s="24"/>
      <c r="AS30" s="28">
        <f t="shared" si="8"/>
        <v>16393</v>
      </c>
    </row>
    <row r="31" spans="1:45" ht="15">
      <c r="A31" s="26"/>
      <c r="B31" s="26"/>
      <c r="C31" s="38"/>
      <c r="D31" s="39" t="s">
        <v>57</v>
      </c>
      <c r="E31" s="53"/>
      <c r="G31" s="35"/>
      <c r="I31" s="28"/>
      <c r="K31" s="28"/>
      <c r="M31" s="29"/>
      <c r="N31" s="24"/>
      <c r="O31" s="28"/>
      <c r="P31" s="24"/>
      <c r="Q31" s="28"/>
      <c r="R31" s="24"/>
      <c r="S31" s="28"/>
      <c r="T31" s="28"/>
      <c r="U31" s="28"/>
      <c r="V31" s="28"/>
      <c r="W31" s="28"/>
      <c r="X31" s="28"/>
      <c r="Y31" s="28"/>
      <c r="Z31" s="27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M31" s="28"/>
      <c r="AN31" s="28"/>
      <c r="AO31" s="28"/>
      <c r="AP31" s="28"/>
      <c r="AQ31" s="28"/>
      <c r="AR31" s="24"/>
      <c r="AS31" s="28"/>
    </row>
    <row r="32" spans="1:45" ht="15.75">
      <c r="A32" s="80"/>
      <c r="B32" s="81"/>
      <c r="C32" s="81"/>
      <c r="D32" s="86"/>
      <c r="E32" s="30">
        <f>E28+E30</f>
        <v>148816</v>
      </c>
      <c r="F32" s="36"/>
      <c r="G32" s="30">
        <f>E32+F32</f>
        <v>148816</v>
      </c>
      <c r="H32" s="31"/>
      <c r="I32" s="37">
        <f>I28+I30</f>
        <v>141824</v>
      </c>
      <c r="J32" s="30">
        <f>J28+J30</f>
        <v>0</v>
      </c>
      <c r="K32" s="30">
        <f>K28+K30</f>
        <v>141824</v>
      </c>
      <c r="L32" s="31"/>
      <c r="M32" s="33">
        <f>M30+M28</f>
        <v>131432</v>
      </c>
      <c r="N32" s="34"/>
      <c r="O32" s="33">
        <f>O30+O28</f>
        <v>131432</v>
      </c>
      <c r="P32" s="34"/>
      <c r="Q32" s="33">
        <f>Q30+Q28</f>
        <v>131432</v>
      </c>
      <c r="R32" s="34"/>
      <c r="S32" s="33">
        <f>S30+S28</f>
        <v>141595</v>
      </c>
      <c r="T32" s="33"/>
      <c r="U32" s="33">
        <f>U30+U28</f>
        <v>141595</v>
      </c>
      <c r="V32" s="33"/>
      <c r="W32" s="33">
        <f>W30+W28</f>
        <v>141595</v>
      </c>
      <c r="X32" s="33"/>
      <c r="Y32" s="33">
        <f>SUM(Y28:Y31)</f>
        <v>141595</v>
      </c>
      <c r="Z32" s="33"/>
      <c r="AA32" s="33">
        <f>SUM(AA28:AA31)</f>
        <v>144361</v>
      </c>
      <c r="AB32" s="67"/>
      <c r="AC32" s="67">
        <f t="shared" si="0"/>
        <v>144361</v>
      </c>
      <c r="AD32" s="67"/>
      <c r="AE32" s="67">
        <f t="shared" si="1"/>
        <v>144361</v>
      </c>
      <c r="AF32" s="67"/>
      <c r="AG32" s="67">
        <f t="shared" si="2"/>
        <v>144361</v>
      </c>
      <c r="AH32" s="67"/>
      <c r="AI32" s="67">
        <f t="shared" si="3"/>
        <v>144361</v>
      </c>
      <c r="AJ32" s="67">
        <f>SUM(AJ28:AJ31)</f>
        <v>-107</v>
      </c>
      <c r="AK32" s="67">
        <f t="shared" si="4"/>
        <v>144254</v>
      </c>
      <c r="AL32" s="71"/>
      <c r="AM32" s="67">
        <f t="shared" si="5"/>
        <v>144254</v>
      </c>
      <c r="AN32" s="67"/>
      <c r="AO32" s="67">
        <f t="shared" si="6"/>
        <v>144254</v>
      </c>
      <c r="AP32" s="67"/>
      <c r="AQ32" s="67">
        <f t="shared" si="7"/>
        <v>144254</v>
      </c>
      <c r="AR32" s="72"/>
      <c r="AS32" s="67">
        <f t="shared" si="8"/>
        <v>144254</v>
      </c>
    </row>
    <row r="33" spans="1:45" ht="15">
      <c r="A33" s="26">
        <v>754</v>
      </c>
      <c r="B33" s="26">
        <v>75411</v>
      </c>
      <c r="C33" s="38">
        <v>2110</v>
      </c>
      <c r="D33" s="21" t="s">
        <v>56</v>
      </c>
      <c r="E33" s="65">
        <v>1603964</v>
      </c>
      <c r="G33" s="28">
        <f>E33+F33</f>
        <v>1603964</v>
      </c>
      <c r="I33" s="28">
        <v>1762623</v>
      </c>
      <c r="J33" s="24"/>
      <c r="K33" s="28">
        <f>I33+J33</f>
        <v>1762623</v>
      </c>
      <c r="M33" s="29">
        <v>1782242</v>
      </c>
      <c r="N33" s="24">
        <v>-7650</v>
      </c>
      <c r="O33" s="28">
        <f>M33+N33</f>
        <v>1774592</v>
      </c>
      <c r="P33" s="24">
        <v>58000</v>
      </c>
      <c r="Q33" s="28">
        <f>O33+P33</f>
        <v>1832592</v>
      </c>
      <c r="R33" s="24"/>
      <c r="S33" s="28">
        <v>2030927</v>
      </c>
      <c r="T33" s="28">
        <v>20588</v>
      </c>
      <c r="U33" s="28">
        <f>S33+T33</f>
        <v>2051515</v>
      </c>
      <c r="V33" s="28"/>
      <c r="W33" s="28">
        <f>U33+V33</f>
        <v>2051515</v>
      </c>
      <c r="X33" s="28">
        <v>27859</v>
      </c>
      <c r="Y33" s="28">
        <f>W33+X33</f>
        <v>2079374</v>
      </c>
      <c r="Z33" s="28">
        <v>17914</v>
      </c>
      <c r="AA33" s="28">
        <v>2454041</v>
      </c>
      <c r="AB33" s="28"/>
      <c r="AC33" s="92">
        <f t="shared" si="0"/>
        <v>2454041</v>
      </c>
      <c r="AD33" s="28">
        <v>50683</v>
      </c>
      <c r="AE33" s="92">
        <f>AC33+AD33+AD34</f>
        <v>2548599</v>
      </c>
      <c r="AF33" s="28">
        <v>142771</v>
      </c>
      <c r="AG33" s="69">
        <f>AE33+AF33+AF34</f>
        <v>2666870</v>
      </c>
      <c r="AH33" s="28">
        <v>25328</v>
      </c>
      <c r="AI33" s="28">
        <f t="shared" si="3"/>
        <v>2692198</v>
      </c>
      <c r="AJ33" s="28">
        <v>50</v>
      </c>
      <c r="AK33" s="28">
        <f t="shared" si="4"/>
        <v>2692248</v>
      </c>
      <c r="AM33" s="28">
        <f t="shared" si="5"/>
        <v>2692248</v>
      </c>
      <c r="AN33" s="28"/>
      <c r="AO33" s="92">
        <f t="shared" si="6"/>
        <v>2692248</v>
      </c>
      <c r="AP33" s="28">
        <v>2889</v>
      </c>
      <c r="AQ33" s="92">
        <f>AO33+AP33+AP34</f>
        <v>2704077</v>
      </c>
      <c r="AR33" s="24"/>
      <c r="AS33" s="28">
        <f t="shared" si="8"/>
        <v>2704077</v>
      </c>
    </row>
    <row r="34" spans="1:45" ht="15">
      <c r="A34" s="26"/>
      <c r="B34" s="26"/>
      <c r="C34" s="38"/>
      <c r="D34" s="27" t="s">
        <v>57</v>
      </c>
      <c r="E34" s="53"/>
      <c r="G34" s="28"/>
      <c r="I34" s="28"/>
      <c r="K34" s="28"/>
      <c r="M34" s="29"/>
      <c r="N34" s="24"/>
      <c r="O34" s="28"/>
      <c r="P34" s="24"/>
      <c r="Q34" s="28"/>
      <c r="R34" s="24"/>
      <c r="S34" s="28"/>
      <c r="T34" s="28"/>
      <c r="U34" s="28"/>
      <c r="V34" s="28"/>
      <c r="W34" s="28"/>
      <c r="X34" s="28"/>
      <c r="Y34" s="28"/>
      <c r="Z34" s="27"/>
      <c r="AA34" s="28"/>
      <c r="AB34" s="28"/>
      <c r="AC34" s="93"/>
      <c r="AD34" s="28">
        <v>43875</v>
      </c>
      <c r="AE34" s="93"/>
      <c r="AF34" s="28">
        <v>-24500</v>
      </c>
      <c r="AG34" s="68"/>
      <c r="AH34" s="28"/>
      <c r="AI34" s="28"/>
      <c r="AJ34" s="28"/>
      <c r="AK34" s="28"/>
      <c r="AM34" s="28"/>
      <c r="AN34" s="28"/>
      <c r="AO34" s="93"/>
      <c r="AP34" s="28">
        <v>8940</v>
      </c>
      <c r="AQ34" s="93"/>
      <c r="AR34" s="24"/>
      <c r="AS34" s="28"/>
    </row>
    <row r="35" spans="1:45" ht="15">
      <c r="A35" s="26"/>
      <c r="B35" s="26"/>
      <c r="C35" s="38"/>
      <c r="D35" s="27"/>
      <c r="E35" s="53"/>
      <c r="G35" s="28"/>
      <c r="I35" s="28"/>
      <c r="K35" s="28"/>
      <c r="M35" s="29"/>
      <c r="N35" s="24"/>
      <c r="O35" s="28"/>
      <c r="P35" s="24"/>
      <c r="Q35" s="28"/>
      <c r="R35" s="24"/>
      <c r="S35" s="28"/>
      <c r="T35" s="28"/>
      <c r="U35" s="28"/>
      <c r="V35" s="28"/>
      <c r="W35" s="28"/>
      <c r="X35" s="28"/>
      <c r="Y35" s="28"/>
      <c r="Z35" s="27"/>
      <c r="AA35" s="28"/>
      <c r="AB35" s="28"/>
      <c r="AC35" s="68"/>
      <c r="AD35" s="28"/>
      <c r="AE35" s="68"/>
      <c r="AF35" s="28"/>
      <c r="AG35" s="68"/>
      <c r="AH35" s="28"/>
      <c r="AI35" s="28"/>
      <c r="AJ35" s="28"/>
      <c r="AK35" s="28"/>
      <c r="AM35" s="28"/>
      <c r="AN35" s="28"/>
      <c r="AO35" s="28"/>
      <c r="AP35" s="28"/>
      <c r="AQ35" s="28"/>
      <c r="AR35" s="24"/>
      <c r="AS35" s="28"/>
    </row>
    <row r="36" spans="1:45" ht="15">
      <c r="A36" s="26"/>
      <c r="B36" s="26"/>
      <c r="C36" s="38">
        <v>6410</v>
      </c>
      <c r="D36" s="27" t="s">
        <v>38</v>
      </c>
      <c r="E36" s="65">
        <v>300000</v>
      </c>
      <c r="F36" s="24">
        <v>331000</v>
      </c>
      <c r="G36" s="28">
        <f>E36+F36</f>
        <v>631000</v>
      </c>
      <c r="I36" s="28">
        <f>G36+H36</f>
        <v>631000</v>
      </c>
      <c r="K36" s="28">
        <f>I36+J36</f>
        <v>631000</v>
      </c>
      <c r="M36" s="29">
        <v>1000000</v>
      </c>
      <c r="N36" s="24">
        <v>-310000</v>
      </c>
      <c r="O36" s="28">
        <f>M36+N36</f>
        <v>690000</v>
      </c>
      <c r="P36" s="24">
        <v>-20000</v>
      </c>
      <c r="Q36" s="28">
        <f>O36+P36</f>
        <v>670000</v>
      </c>
      <c r="R36" s="24"/>
      <c r="S36" s="28">
        <v>900000</v>
      </c>
      <c r="T36" s="28"/>
      <c r="U36" s="28">
        <f>S36+T36</f>
        <v>900000</v>
      </c>
      <c r="V36" s="28"/>
      <c r="W36" s="28">
        <f>U36+V36</f>
        <v>900000</v>
      </c>
      <c r="X36" s="28"/>
      <c r="Y36" s="28">
        <f>W36+X36</f>
        <v>900000</v>
      </c>
      <c r="Z36" s="27"/>
      <c r="AA36" s="28">
        <v>295000</v>
      </c>
      <c r="AB36" s="28"/>
      <c r="AC36" s="28">
        <f t="shared" si="0"/>
        <v>295000</v>
      </c>
      <c r="AD36" s="28"/>
      <c r="AE36" s="28">
        <f t="shared" si="1"/>
        <v>295000</v>
      </c>
      <c r="AF36" s="28">
        <v>24500</v>
      </c>
      <c r="AG36" s="28">
        <f t="shared" si="2"/>
        <v>319500</v>
      </c>
      <c r="AH36" s="28"/>
      <c r="AI36" s="28">
        <f t="shared" si="3"/>
        <v>319500</v>
      </c>
      <c r="AJ36" s="28">
        <v>-50</v>
      </c>
      <c r="AK36" s="28">
        <f t="shared" si="4"/>
        <v>319450</v>
      </c>
      <c r="AM36" s="28">
        <f t="shared" si="5"/>
        <v>319450</v>
      </c>
      <c r="AN36" s="28"/>
      <c r="AO36" s="28">
        <f t="shared" si="6"/>
        <v>319450</v>
      </c>
      <c r="AP36" s="28"/>
      <c r="AQ36" s="28">
        <f t="shared" si="7"/>
        <v>319450</v>
      </c>
      <c r="AR36" s="24"/>
      <c r="AS36" s="28">
        <f t="shared" si="8"/>
        <v>319450</v>
      </c>
    </row>
    <row r="37" spans="1:45" ht="15">
      <c r="A37" s="26"/>
      <c r="B37" s="26"/>
      <c r="C37" s="38"/>
      <c r="D37" s="27" t="s">
        <v>39</v>
      </c>
      <c r="E37" s="65"/>
      <c r="F37" s="24"/>
      <c r="G37" s="28"/>
      <c r="I37" s="28"/>
      <c r="K37" s="28"/>
      <c r="M37" s="29"/>
      <c r="N37" s="24"/>
      <c r="O37" s="28"/>
      <c r="P37" s="24"/>
      <c r="Q37" s="28"/>
      <c r="R37" s="24"/>
      <c r="S37" s="28"/>
      <c r="T37" s="28"/>
      <c r="U37" s="28"/>
      <c r="V37" s="28"/>
      <c r="W37" s="28"/>
      <c r="X37" s="28"/>
      <c r="Y37" s="28"/>
      <c r="Z37" s="27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M37" s="28"/>
      <c r="AN37" s="28"/>
      <c r="AO37" s="28"/>
      <c r="AP37" s="28"/>
      <c r="AQ37" s="28"/>
      <c r="AR37" s="24"/>
      <c r="AS37" s="28"/>
    </row>
    <row r="38" spans="1:45" ht="15">
      <c r="A38" s="26"/>
      <c r="B38" s="26">
        <v>75414</v>
      </c>
      <c r="C38" s="38">
        <v>2110</v>
      </c>
      <c r="D38" s="27" t="s">
        <v>56</v>
      </c>
      <c r="E38" s="65"/>
      <c r="F38" s="24"/>
      <c r="G38" s="28"/>
      <c r="I38" s="28"/>
      <c r="K38" s="28"/>
      <c r="M38" s="29"/>
      <c r="N38" s="24"/>
      <c r="O38" s="28"/>
      <c r="P38" s="24"/>
      <c r="Q38" s="28"/>
      <c r="R38" s="24"/>
      <c r="S38" s="28">
        <v>400</v>
      </c>
      <c r="T38" s="28"/>
      <c r="U38" s="28">
        <f>S38+T38</f>
        <v>400</v>
      </c>
      <c r="V38" s="28"/>
      <c r="W38" s="28">
        <f>U38+V38</f>
        <v>400</v>
      </c>
      <c r="X38" s="28"/>
      <c r="Y38" s="28">
        <f>W38+X38</f>
        <v>400</v>
      </c>
      <c r="Z38" s="27"/>
      <c r="AA38" s="28">
        <v>400</v>
      </c>
      <c r="AB38" s="28"/>
      <c r="AC38" s="28">
        <f t="shared" si="0"/>
        <v>400</v>
      </c>
      <c r="AD38" s="28"/>
      <c r="AE38" s="28">
        <f t="shared" si="1"/>
        <v>400</v>
      </c>
      <c r="AF38" s="28"/>
      <c r="AG38" s="28">
        <f t="shared" si="2"/>
        <v>400</v>
      </c>
      <c r="AH38" s="28"/>
      <c r="AI38" s="28">
        <f t="shared" si="3"/>
        <v>400</v>
      </c>
      <c r="AJ38" s="28"/>
      <c r="AK38" s="28">
        <f t="shared" si="4"/>
        <v>400</v>
      </c>
      <c r="AM38" s="28">
        <f t="shared" si="5"/>
        <v>400</v>
      </c>
      <c r="AN38" s="28"/>
      <c r="AO38" s="28">
        <f t="shared" si="6"/>
        <v>400</v>
      </c>
      <c r="AP38" s="28"/>
      <c r="AQ38" s="28">
        <f t="shared" si="7"/>
        <v>400</v>
      </c>
      <c r="AR38" s="24"/>
      <c r="AS38" s="28">
        <f t="shared" si="8"/>
        <v>400</v>
      </c>
    </row>
    <row r="39" spans="1:45" ht="15">
      <c r="A39" s="26"/>
      <c r="B39" s="26"/>
      <c r="C39" s="38"/>
      <c r="D39" s="39" t="s">
        <v>57</v>
      </c>
      <c r="E39" s="53"/>
      <c r="G39" s="28"/>
      <c r="I39" s="35"/>
      <c r="K39" s="28"/>
      <c r="M39" s="29"/>
      <c r="N39" s="24"/>
      <c r="O39" s="28"/>
      <c r="P39" s="24"/>
      <c r="Q39" s="28"/>
      <c r="R39" s="24"/>
      <c r="S39" s="28"/>
      <c r="T39" s="28"/>
      <c r="U39" s="28"/>
      <c r="V39" s="28"/>
      <c r="W39" s="28"/>
      <c r="X39" s="28"/>
      <c r="Y39" s="28"/>
      <c r="Z39" s="27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M39" s="28"/>
      <c r="AN39" s="28"/>
      <c r="AO39" s="28"/>
      <c r="AP39" s="28"/>
      <c r="AQ39" s="28"/>
      <c r="AR39" s="24"/>
      <c r="AS39" s="28"/>
    </row>
    <row r="40" spans="1:45" ht="15.75">
      <c r="A40" s="83"/>
      <c r="B40" s="81"/>
      <c r="C40" s="81"/>
      <c r="D40" s="87"/>
      <c r="E40" s="30" t="e">
        <f>#REF!+E33+E36</f>
        <v>#REF!</v>
      </c>
      <c r="F40" s="32">
        <v>331000</v>
      </c>
      <c r="G40" s="32" t="e">
        <f>E40+F40</f>
        <v>#REF!</v>
      </c>
      <c r="H40" s="36"/>
      <c r="I40" s="30" t="e">
        <f>I36+I33+#REF!</f>
        <v>#REF!</v>
      </c>
      <c r="J40" s="32" t="e">
        <f>J36+J33+#REF!</f>
        <v>#REF!</v>
      </c>
      <c r="K40" s="30" t="e">
        <f>K36+K33+#REF!</f>
        <v>#REF!</v>
      </c>
      <c r="L40" s="31"/>
      <c r="M40" s="33" t="e">
        <f>M36+M33+#REF!</f>
        <v>#REF!</v>
      </c>
      <c r="N40" s="34" t="e">
        <f>N36+N33+#REF!</f>
        <v>#REF!</v>
      </c>
      <c r="O40" s="33" t="e">
        <f>O36+O33+#REF!</f>
        <v>#REF!</v>
      </c>
      <c r="P40" s="34">
        <f>SUM(P33:P39)</f>
        <v>38000</v>
      </c>
      <c r="Q40" s="33" t="e">
        <f>Q36+Q33+#REF!</f>
        <v>#REF!</v>
      </c>
      <c r="R40" s="34">
        <f>SUM(R33:R39)</f>
        <v>0</v>
      </c>
      <c r="S40" s="33">
        <f>SUM(S33:S38)</f>
        <v>2931327</v>
      </c>
      <c r="T40" s="33">
        <f>SUM(T33:T38)</f>
        <v>20588</v>
      </c>
      <c r="U40" s="33">
        <f>SUM(U33:U39)</f>
        <v>2951915</v>
      </c>
      <c r="V40" s="33">
        <f>SUM(V33:V38)</f>
        <v>0</v>
      </c>
      <c r="W40" s="33">
        <f>SUM(W33:W39)</f>
        <v>2951915</v>
      </c>
      <c r="X40" s="33">
        <f>SUM(X33:X38)</f>
        <v>27859</v>
      </c>
      <c r="Y40" s="33">
        <f>SUM(Y33:Y39)</f>
        <v>2979774</v>
      </c>
      <c r="Z40" s="33">
        <f>SUM(Z33:Z39)</f>
        <v>17914</v>
      </c>
      <c r="AA40" s="33">
        <f>SUM(AA33:AA39)</f>
        <v>2749441</v>
      </c>
      <c r="AB40" s="67"/>
      <c r="AC40" s="67">
        <f t="shared" si="0"/>
        <v>2749441</v>
      </c>
      <c r="AD40" s="67">
        <f>SUM(AD33:AD39)</f>
        <v>94558</v>
      </c>
      <c r="AE40" s="67">
        <f>SUM(AE33:AE39)</f>
        <v>2843999</v>
      </c>
      <c r="AF40" s="67">
        <f>SUM(AF33:AF39)</f>
        <v>142771</v>
      </c>
      <c r="AG40" s="67">
        <f t="shared" si="2"/>
        <v>2986770</v>
      </c>
      <c r="AH40" s="67">
        <f>SUM(AH33:AH39)</f>
        <v>25328</v>
      </c>
      <c r="AI40" s="67">
        <f t="shared" si="3"/>
        <v>3012098</v>
      </c>
      <c r="AJ40" s="67">
        <f>SUM(AJ33:AJ39)</f>
        <v>0</v>
      </c>
      <c r="AK40" s="67">
        <f t="shared" si="4"/>
        <v>3012098</v>
      </c>
      <c r="AL40" s="71"/>
      <c r="AM40" s="67">
        <f t="shared" si="5"/>
        <v>3012098</v>
      </c>
      <c r="AN40" s="67"/>
      <c r="AO40" s="67">
        <f t="shared" si="6"/>
        <v>3012098</v>
      </c>
      <c r="AP40" s="67">
        <f>SUM(AP33:AP39)</f>
        <v>11829</v>
      </c>
      <c r="AQ40" s="67">
        <f t="shared" si="7"/>
        <v>3023927</v>
      </c>
      <c r="AR40" s="72"/>
      <c r="AS40" s="67">
        <f t="shared" si="8"/>
        <v>3023927</v>
      </c>
    </row>
    <row r="41" spans="1:45" ht="15">
      <c r="A41" s="26">
        <v>851</v>
      </c>
      <c r="B41" s="38">
        <v>85156</v>
      </c>
      <c r="C41" s="26">
        <v>2110</v>
      </c>
      <c r="D41" s="21" t="s">
        <v>56</v>
      </c>
      <c r="E41" s="28">
        <v>0</v>
      </c>
      <c r="F41" s="24">
        <v>514000</v>
      </c>
      <c r="G41" s="28">
        <f>E41+F41</f>
        <v>514000</v>
      </c>
      <c r="I41" s="28">
        <v>660600</v>
      </c>
      <c r="J41" s="24"/>
      <c r="K41" s="28">
        <f>I41+J41</f>
        <v>660600</v>
      </c>
      <c r="M41" s="29">
        <v>405670</v>
      </c>
      <c r="N41" s="24">
        <v>-63200</v>
      </c>
      <c r="O41" s="28">
        <f>M41+N41</f>
        <v>342470</v>
      </c>
      <c r="P41" s="24"/>
      <c r="Q41" s="28">
        <f>O41+P41</f>
        <v>342470</v>
      </c>
      <c r="R41" s="24"/>
      <c r="S41" s="28">
        <v>481000</v>
      </c>
      <c r="T41" s="28"/>
      <c r="U41" s="28">
        <f>S41+T41</f>
        <v>481000</v>
      </c>
      <c r="V41" s="28">
        <v>32733</v>
      </c>
      <c r="W41" s="28">
        <f>U41+V41</f>
        <v>513733</v>
      </c>
      <c r="X41" s="28"/>
      <c r="Y41" s="28">
        <f>W41+X41</f>
        <v>513733</v>
      </c>
      <c r="Z41" s="27"/>
      <c r="AA41" s="28">
        <v>528000</v>
      </c>
      <c r="AB41" s="28">
        <v>-32000</v>
      </c>
      <c r="AC41" s="28">
        <f t="shared" si="0"/>
        <v>496000</v>
      </c>
      <c r="AD41" s="28"/>
      <c r="AE41" s="28">
        <f t="shared" si="1"/>
        <v>496000</v>
      </c>
      <c r="AF41" s="28"/>
      <c r="AG41" s="28">
        <f t="shared" si="2"/>
        <v>496000</v>
      </c>
      <c r="AH41" s="28"/>
      <c r="AI41" s="28">
        <f t="shared" si="3"/>
        <v>496000</v>
      </c>
      <c r="AJ41" s="28"/>
      <c r="AK41" s="28">
        <f t="shared" si="4"/>
        <v>496000</v>
      </c>
      <c r="AM41" s="28">
        <f t="shared" si="5"/>
        <v>496000</v>
      </c>
      <c r="AN41" s="28">
        <v>-104800</v>
      </c>
      <c r="AO41" s="28">
        <f t="shared" si="6"/>
        <v>391200</v>
      </c>
      <c r="AP41" s="28"/>
      <c r="AQ41" s="28">
        <f t="shared" si="7"/>
        <v>391200</v>
      </c>
      <c r="AR41" s="24"/>
      <c r="AS41" s="28">
        <f t="shared" si="8"/>
        <v>391200</v>
      </c>
    </row>
    <row r="42" spans="1:45" ht="15">
      <c r="A42" s="39"/>
      <c r="B42" s="40"/>
      <c r="C42" s="39"/>
      <c r="D42" s="27" t="s">
        <v>57</v>
      </c>
      <c r="E42" s="39"/>
      <c r="G42" s="28"/>
      <c r="I42" s="28"/>
      <c r="K42" s="28"/>
      <c r="M42" s="29"/>
      <c r="N42" s="24"/>
      <c r="O42" s="28"/>
      <c r="P42" s="24"/>
      <c r="Q42" s="28"/>
      <c r="R42" s="24"/>
      <c r="S42" s="28"/>
      <c r="T42" s="28"/>
      <c r="U42" s="28"/>
      <c r="V42" s="28"/>
      <c r="W42" s="28"/>
      <c r="X42" s="28"/>
      <c r="Y42" s="28"/>
      <c r="Z42" s="27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M42" s="28"/>
      <c r="AN42" s="28"/>
      <c r="AO42" s="28"/>
      <c r="AP42" s="28"/>
      <c r="AQ42" s="28"/>
      <c r="AR42" s="24"/>
      <c r="AS42" s="28"/>
    </row>
    <row r="43" spans="1:45" ht="15.75">
      <c r="A43" s="83"/>
      <c r="B43" s="81"/>
      <c r="C43" s="81"/>
      <c r="D43" s="82"/>
      <c r="E43" s="30" t="e">
        <f>#REF!+#REF!</f>
        <v>#REF!</v>
      </c>
      <c r="F43" s="32">
        <v>514000</v>
      </c>
      <c r="G43" s="32" t="e">
        <f>E43+F43</f>
        <v>#REF!</v>
      </c>
      <c r="H43" s="31"/>
      <c r="I43" s="32" t="e">
        <f>#REF!+#REF!+I41</f>
        <v>#REF!</v>
      </c>
      <c r="J43" s="32"/>
      <c r="K43" s="30" t="e">
        <f>#REF!+#REF!+K41</f>
        <v>#REF!</v>
      </c>
      <c r="L43" s="31"/>
      <c r="M43" s="33">
        <f>M41</f>
        <v>405670</v>
      </c>
      <c r="N43" s="34">
        <f>N41</f>
        <v>-63200</v>
      </c>
      <c r="O43" s="33">
        <f>O41</f>
        <v>342470</v>
      </c>
      <c r="P43" s="34"/>
      <c r="Q43" s="33">
        <f>Q41</f>
        <v>342470</v>
      </c>
      <c r="R43" s="34"/>
      <c r="S43" s="33">
        <f>S41</f>
        <v>481000</v>
      </c>
      <c r="T43" s="33"/>
      <c r="U43" s="33">
        <f>U41</f>
        <v>481000</v>
      </c>
      <c r="V43" s="33">
        <f>V41</f>
        <v>32733</v>
      </c>
      <c r="W43" s="33">
        <f>W41</f>
        <v>513733</v>
      </c>
      <c r="X43" s="33"/>
      <c r="Y43" s="33">
        <f>Y41</f>
        <v>513733</v>
      </c>
      <c r="Z43" s="33"/>
      <c r="AA43" s="33">
        <f>AA41</f>
        <v>528000</v>
      </c>
      <c r="AB43" s="67">
        <f>SUM(AB41:AB42)</f>
        <v>-32000</v>
      </c>
      <c r="AC43" s="67">
        <f t="shared" si="0"/>
        <v>496000</v>
      </c>
      <c r="AD43" s="67"/>
      <c r="AE43" s="67">
        <f t="shared" si="1"/>
        <v>496000</v>
      </c>
      <c r="AF43" s="67"/>
      <c r="AG43" s="67">
        <f t="shared" si="2"/>
        <v>496000</v>
      </c>
      <c r="AH43" s="67"/>
      <c r="AI43" s="67">
        <f t="shared" si="3"/>
        <v>496000</v>
      </c>
      <c r="AJ43" s="67"/>
      <c r="AK43" s="67">
        <f t="shared" si="4"/>
        <v>496000</v>
      </c>
      <c r="AL43" s="71"/>
      <c r="AM43" s="67">
        <f t="shared" si="5"/>
        <v>496000</v>
      </c>
      <c r="AN43" s="67">
        <f>SUM(AN41:AN42)</f>
        <v>-104800</v>
      </c>
      <c r="AO43" s="67">
        <f t="shared" si="6"/>
        <v>391200</v>
      </c>
      <c r="AP43" s="67"/>
      <c r="AQ43" s="67">
        <f t="shared" si="7"/>
        <v>391200</v>
      </c>
      <c r="AR43" s="72"/>
      <c r="AS43" s="67">
        <f t="shared" si="8"/>
        <v>391200</v>
      </c>
    </row>
    <row r="44" spans="1:45" ht="15.75">
      <c r="A44" s="26">
        <v>852</v>
      </c>
      <c r="B44" s="26">
        <v>85203</v>
      </c>
      <c r="C44" s="26">
        <v>2110</v>
      </c>
      <c r="D44" s="21" t="s">
        <v>56</v>
      </c>
      <c r="E44" s="41"/>
      <c r="F44" s="42"/>
      <c r="G44" s="43"/>
      <c r="H44" s="44"/>
      <c r="I44" s="43"/>
      <c r="J44" s="42"/>
      <c r="K44" s="37"/>
      <c r="L44" s="44"/>
      <c r="M44" s="45"/>
      <c r="N44" s="46"/>
      <c r="O44" s="47"/>
      <c r="P44" s="46"/>
      <c r="Q44" s="47"/>
      <c r="R44" s="46"/>
      <c r="S44" s="29">
        <v>3000</v>
      </c>
      <c r="T44" s="29"/>
      <c r="U44" s="29">
        <f>S44+T44</f>
        <v>3000</v>
      </c>
      <c r="V44" s="29"/>
      <c r="W44" s="29">
        <f>U44+V44</f>
        <v>3000</v>
      </c>
      <c r="X44" s="29">
        <v>1652</v>
      </c>
      <c r="Y44" s="29">
        <v>0</v>
      </c>
      <c r="Z44" s="28">
        <v>220000</v>
      </c>
      <c r="AA44" s="28">
        <v>258000</v>
      </c>
      <c r="AB44" s="28"/>
      <c r="AC44" s="28">
        <f t="shared" si="0"/>
        <v>258000</v>
      </c>
      <c r="AD44" s="28"/>
      <c r="AE44" s="28">
        <f t="shared" si="1"/>
        <v>258000</v>
      </c>
      <c r="AF44" s="28"/>
      <c r="AG44" s="28">
        <f t="shared" si="2"/>
        <v>258000</v>
      </c>
      <c r="AH44" s="28"/>
      <c r="AI44" s="28">
        <f t="shared" si="3"/>
        <v>258000</v>
      </c>
      <c r="AJ44" s="28"/>
      <c r="AK44" s="28">
        <f t="shared" si="4"/>
        <v>258000</v>
      </c>
      <c r="AM44" s="28">
        <f t="shared" si="5"/>
        <v>258000</v>
      </c>
      <c r="AN44" s="28"/>
      <c r="AO44" s="28">
        <f t="shared" si="6"/>
        <v>258000</v>
      </c>
      <c r="AP44" s="28"/>
      <c r="AQ44" s="28">
        <f t="shared" si="7"/>
        <v>258000</v>
      </c>
      <c r="AR44" s="24"/>
      <c r="AS44" s="28">
        <f t="shared" si="8"/>
        <v>258000</v>
      </c>
    </row>
    <row r="45" spans="1:45" ht="15.75">
      <c r="A45" s="38"/>
      <c r="B45" s="26"/>
      <c r="C45" s="62"/>
      <c r="D45" s="27" t="s">
        <v>57</v>
      </c>
      <c r="E45" s="41"/>
      <c r="F45" s="42"/>
      <c r="G45" s="43"/>
      <c r="H45" s="44"/>
      <c r="I45" s="43"/>
      <c r="J45" s="42"/>
      <c r="K45" s="37"/>
      <c r="L45" s="44"/>
      <c r="M45" s="45"/>
      <c r="N45" s="46"/>
      <c r="O45" s="47"/>
      <c r="P45" s="46"/>
      <c r="Q45" s="47"/>
      <c r="R45" s="46"/>
      <c r="S45" s="29"/>
      <c r="T45" s="29"/>
      <c r="U45" s="29"/>
      <c r="V45" s="29"/>
      <c r="W45" s="29"/>
      <c r="X45" s="29"/>
      <c r="Y45" s="29"/>
      <c r="Z45" s="27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M45" s="28"/>
      <c r="AN45" s="28"/>
      <c r="AO45" s="28"/>
      <c r="AP45" s="28"/>
      <c r="AQ45" s="28"/>
      <c r="AR45" s="24"/>
      <c r="AS45" s="28"/>
    </row>
    <row r="46" spans="1:45" ht="15.75" hidden="1">
      <c r="A46" s="38"/>
      <c r="B46" s="61"/>
      <c r="C46" s="61"/>
      <c r="D46" s="53"/>
      <c r="E46" s="41"/>
      <c r="F46" s="42"/>
      <c r="G46" s="43"/>
      <c r="H46" s="44"/>
      <c r="I46" s="43"/>
      <c r="J46" s="42"/>
      <c r="K46" s="37"/>
      <c r="L46" s="44"/>
      <c r="M46" s="45"/>
      <c r="N46" s="46"/>
      <c r="O46" s="47"/>
      <c r="P46" s="46"/>
      <c r="Q46" s="47"/>
      <c r="R46" s="46"/>
      <c r="S46" s="29"/>
      <c r="T46" s="29"/>
      <c r="U46" s="29"/>
      <c r="V46" s="29"/>
      <c r="W46" s="29"/>
      <c r="X46" s="29"/>
      <c r="Y46" s="29"/>
      <c r="Z46" s="27"/>
      <c r="AA46" s="28"/>
      <c r="AB46" s="28"/>
      <c r="AC46" s="28">
        <f t="shared" si="0"/>
        <v>0</v>
      </c>
      <c r="AD46" s="28"/>
      <c r="AE46" s="28">
        <f t="shared" si="1"/>
        <v>0</v>
      </c>
      <c r="AF46" s="28"/>
      <c r="AG46" s="28">
        <f t="shared" si="2"/>
        <v>0</v>
      </c>
      <c r="AH46" s="28"/>
      <c r="AI46" s="28">
        <f t="shared" si="3"/>
        <v>0</v>
      </c>
      <c r="AJ46" s="28"/>
      <c r="AK46" s="28">
        <f t="shared" si="4"/>
        <v>0</v>
      </c>
      <c r="AM46" s="28">
        <f t="shared" si="5"/>
        <v>0</v>
      </c>
      <c r="AN46" s="28"/>
      <c r="AO46" s="28">
        <f t="shared" si="6"/>
        <v>0</v>
      </c>
      <c r="AP46" s="28"/>
      <c r="AQ46" s="28">
        <f t="shared" si="7"/>
        <v>0</v>
      </c>
      <c r="AR46" s="24"/>
      <c r="AS46" s="28">
        <f t="shared" si="8"/>
        <v>0</v>
      </c>
    </row>
    <row r="47" spans="1:45" ht="15.75">
      <c r="A47" s="83"/>
      <c r="B47" s="81"/>
      <c r="C47" s="81"/>
      <c r="D47" s="85"/>
      <c r="E47" s="41"/>
      <c r="F47" s="42"/>
      <c r="G47" s="43"/>
      <c r="H47" s="44"/>
      <c r="I47" s="43"/>
      <c r="J47" s="42"/>
      <c r="K47" s="37"/>
      <c r="L47" s="44"/>
      <c r="M47" s="45"/>
      <c r="N47" s="46"/>
      <c r="O47" s="47"/>
      <c r="P47" s="46"/>
      <c r="Q47" s="47"/>
      <c r="R47" s="46"/>
      <c r="S47" s="33">
        <f>SUM(S44:S45)</f>
        <v>3000</v>
      </c>
      <c r="T47" s="33"/>
      <c r="U47" s="33">
        <f>SUM(U44:U45)</f>
        <v>3000</v>
      </c>
      <c r="V47" s="33"/>
      <c r="W47" s="33">
        <f>SUM(W44:W45)</f>
        <v>3000</v>
      </c>
      <c r="X47" s="33">
        <f>SUM(X44:X45)</f>
        <v>1652</v>
      </c>
      <c r="Y47" s="33">
        <f>SUM(Y44:Y46)</f>
        <v>0</v>
      </c>
      <c r="Z47" s="33">
        <f>SUM(Z44:Z46)</f>
        <v>220000</v>
      </c>
      <c r="AA47" s="33">
        <f>SUM(AA44:AA46)</f>
        <v>258000</v>
      </c>
      <c r="AB47" s="67"/>
      <c r="AC47" s="67">
        <f t="shared" si="0"/>
        <v>258000</v>
      </c>
      <c r="AD47" s="67"/>
      <c r="AE47" s="67">
        <f t="shared" si="1"/>
        <v>258000</v>
      </c>
      <c r="AF47" s="67"/>
      <c r="AG47" s="67">
        <f t="shared" si="2"/>
        <v>258000</v>
      </c>
      <c r="AH47" s="67"/>
      <c r="AI47" s="67">
        <f t="shared" si="3"/>
        <v>258000</v>
      </c>
      <c r="AJ47" s="67"/>
      <c r="AK47" s="67">
        <f t="shared" si="4"/>
        <v>258000</v>
      </c>
      <c r="AL47" s="71"/>
      <c r="AM47" s="67">
        <f t="shared" si="5"/>
        <v>258000</v>
      </c>
      <c r="AN47" s="67"/>
      <c r="AO47" s="67">
        <f t="shared" si="6"/>
        <v>258000</v>
      </c>
      <c r="AP47" s="67"/>
      <c r="AQ47" s="67">
        <f t="shared" si="7"/>
        <v>258000</v>
      </c>
      <c r="AR47" s="72"/>
      <c r="AS47" s="67">
        <f t="shared" si="8"/>
        <v>258000</v>
      </c>
    </row>
    <row r="48" spans="1:45" ht="15.75">
      <c r="A48" s="26"/>
      <c r="B48" s="26"/>
      <c r="C48" s="38"/>
      <c r="D48" s="21"/>
      <c r="E48" s="64"/>
      <c r="F48" s="42"/>
      <c r="G48" s="43"/>
      <c r="H48" s="44"/>
      <c r="I48" s="43"/>
      <c r="J48" s="42"/>
      <c r="K48" s="37"/>
      <c r="L48" s="44"/>
      <c r="M48" s="45"/>
      <c r="N48" s="46"/>
      <c r="O48" s="47"/>
      <c r="P48" s="46"/>
      <c r="Q48" s="47"/>
      <c r="R48" s="46"/>
      <c r="S48" s="47"/>
      <c r="T48" s="47"/>
      <c r="U48" s="47"/>
      <c r="V48" s="47"/>
      <c r="W48" s="47"/>
      <c r="X48" s="47"/>
      <c r="Y48" s="47"/>
      <c r="Z48" s="27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M48" s="28"/>
      <c r="AN48" s="28"/>
      <c r="AO48" s="28"/>
      <c r="AP48" s="28"/>
      <c r="AQ48" s="28"/>
      <c r="AR48" s="24"/>
      <c r="AS48" s="28"/>
    </row>
    <row r="49" spans="1:45" ht="15">
      <c r="A49" s="26">
        <v>853</v>
      </c>
      <c r="B49" s="26">
        <v>85321</v>
      </c>
      <c r="C49" s="38">
        <v>2110</v>
      </c>
      <c r="D49" s="27" t="s">
        <v>56</v>
      </c>
      <c r="E49" s="65">
        <v>33000</v>
      </c>
      <c r="G49" s="28">
        <f>E49+F49</f>
        <v>33000</v>
      </c>
      <c r="I49" s="28">
        <v>48000</v>
      </c>
      <c r="J49" s="24"/>
      <c r="K49" s="28">
        <f>I49+J49</f>
        <v>48000</v>
      </c>
      <c r="M49" s="29">
        <v>45950</v>
      </c>
      <c r="N49" s="24">
        <v>-3550</v>
      </c>
      <c r="O49" s="28">
        <f>M49+N49</f>
        <v>42400</v>
      </c>
      <c r="P49" s="24">
        <v>21200</v>
      </c>
      <c r="Q49" s="28">
        <f>O49+P49</f>
        <v>63600</v>
      </c>
      <c r="R49" s="24">
        <v>5000</v>
      </c>
      <c r="S49" s="28">
        <v>121000</v>
      </c>
      <c r="T49" s="28"/>
      <c r="U49" s="28">
        <f>S49+T49</f>
        <v>121000</v>
      </c>
      <c r="V49" s="28"/>
      <c r="W49" s="28">
        <f>U49+V49</f>
        <v>121000</v>
      </c>
      <c r="X49" s="28"/>
      <c r="Y49" s="28">
        <f>W49+X49</f>
        <v>121000</v>
      </c>
      <c r="Z49" s="27"/>
      <c r="AA49" s="28">
        <v>118800</v>
      </c>
      <c r="AB49" s="28"/>
      <c r="AC49" s="28">
        <f t="shared" si="0"/>
        <v>118800</v>
      </c>
      <c r="AD49" s="28"/>
      <c r="AE49" s="28">
        <f t="shared" si="1"/>
        <v>118800</v>
      </c>
      <c r="AF49" s="28"/>
      <c r="AG49" s="28">
        <f t="shared" si="2"/>
        <v>118800</v>
      </c>
      <c r="AH49" s="28"/>
      <c r="AI49" s="28">
        <f t="shared" si="3"/>
        <v>118800</v>
      </c>
      <c r="AJ49" s="28"/>
      <c r="AK49" s="28">
        <f t="shared" si="4"/>
        <v>118800</v>
      </c>
      <c r="AM49" s="28">
        <f t="shared" si="5"/>
        <v>118800</v>
      </c>
      <c r="AN49" s="28">
        <v>8000</v>
      </c>
      <c r="AO49" s="28">
        <f t="shared" si="6"/>
        <v>126800</v>
      </c>
      <c r="AP49" s="28"/>
      <c r="AQ49" s="28">
        <f t="shared" si="7"/>
        <v>126800</v>
      </c>
      <c r="AR49" s="24"/>
      <c r="AS49" s="28">
        <f t="shared" si="8"/>
        <v>126800</v>
      </c>
    </row>
    <row r="50" spans="1:45" ht="15">
      <c r="A50" s="26"/>
      <c r="B50" s="26"/>
      <c r="C50" s="38"/>
      <c r="D50" s="39" t="s">
        <v>57</v>
      </c>
      <c r="E50" s="65"/>
      <c r="G50" s="28"/>
      <c r="I50" s="28"/>
      <c r="J50" s="24"/>
      <c r="K50" s="28"/>
      <c r="M50" s="29"/>
      <c r="N50" s="24"/>
      <c r="O50" s="28"/>
      <c r="P50" s="24"/>
      <c r="Q50" s="28"/>
      <c r="R50" s="24"/>
      <c r="S50" s="28"/>
      <c r="T50" s="28"/>
      <c r="U50" s="28"/>
      <c r="V50" s="28"/>
      <c r="W50" s="28"/>
      <c r="X50" s="28"/>
      <c r="Y50" s="28"/>
      <c r="Z50" s="27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M50" s="28"/>
      <c r="AN50" s="28"/>
      <c r="AO50" s="28"/>
      <c r="AP50" s="28"/>
      <c r="AQ50" s="28"/>
      <c r="AR50" s="24"/>
      <c r="AS50" s="28"/>
    </row>
    <row r="51" spans="1:45" ht="15.75">
      <c r="A51" s="48"/>
      <c r="B51" s="48"/>
      <c r="C51" s="49"/>
      <c r="D51" s="39"/>
      <c r="E51" s="30">
        <f>SUM(E49:E50)</f>
        <v>33000</v>
      </c>
      <c r="F51" s="31"/>
      <c r="G51" s="32">
        <f>E51+F51</f>
        <v>33000</v>
      </c>
      <c r="H51" s="31"/>
      <c r="I51" s="30">
        <v>579154</v>
      </c>
      <c r="J51" s="32" t="e">
        <f>#REF!+#REF!+J49+#REF!+#REF!</f>
        <v>#REF!</v>
      </c>
      <c r="K51" s="30" t="e">
        <f>#REF!+#REF!+K49+#REF!+#REF!</f>
        <v>#REF!</v>
      </c>
      <c r="L51" s="31"/>
      <c r="M51" s="50">
        <f>SUM(M49:M50)</f>
        <v>45950</v>
      </c>
      <c r="N51" s="51">
        <f>SUM(N49:N50)</f>
        <v>-3550</v>
      </c>
      <c r="O51" s="50">
        <f>SUM(O49:O50)</f>
        <v>42400</v>
      </c>
      <c r="P51" s="51">
        <v>73050</v>
      </c>
      <c r="Q51" s="50">
        <f>SUM(Q49:Q50)</f>
        <v>63600</v>
      </c>
      <c r="R51" s="50">
        <f>SUM(R49:R50)</f>
        <v>5000</v>
      </c>
      <c r="S51" s="50">
        <f>SUM(S48:S50)</f>
        <v>121000</v>
      </c>
      <c r="T51" s="50"/>
      <c r="U51" s="50">
        <f>SUM(U48:U50)</f>
        <v>121000</v>
      </c>
      <c r="V51" s="50"/>
      <c r="W51" s="50">
        <f>SUM(W48:W50)</f>
        <v>121000</v>
      </c>
      <c r="X51" s="50"/>
      <c r="Y51" s="50">
        <f>SUM(Y48:Y50)</f>
        <v>121000</v>
      </c>
      <c r="Z51" s="50"/>
      <c r="AA51" s="50">
        <f>SUM(AA48:AA50)</f>
        <v>118800</v>
      </c>
      <c r="AB51" s="67"/>
      <c r="AC51" s="67">
        <f t="shared" si="0"/>
        <v>118800</v>
      </c>
      <c r="AD51" s="67"/>
      <c r="AE51" s="67">
        <f t="shared" si="1"/>
        <v>118800</v>
      </c>
      <c r="AF51" s="67"/>
      <c r="AG51" s="67">
        <f t="shared" si="2"/>
        <v>118800</v>
      </c>
      <c r="AH51" s="67"/>
      <c r="AI51" s="67">
        <f t="shared" si="3"/>
        <v>118800</v>
      </c>
      <c r="AJ51" s="67"/>
      <c r="AK51" s="67">
        <f t="shared" si="4"/>
        <v>118800</v>
      </c>
      <c r="AL51" s="71"/>
      <c r="AM51" s="67">
        <f t="shared" si="5"/>
        <v>118800</v>
      </c>
      <c r="AN51" s="67">
        <v>8000</v>
      </c>
      <c r="AO51" s="67">
        <f t="shared" si="6"/>
        <v>126800</v>
      </c>
      <c r="AP51" s="67"/>
      <c r="AQ51" s="67">
        <f t="shared" si="7"/>
        <v>126800</v>
      </c>
      <c r="AR51" s="72"/>
      <c r="AS51" s="67">
        <f t="shared" si="8"/>
        <v>126800</v>
      </c>
    </row>
    <row r="52" spans="1:45" ht="15.75">
      <c r="A52" s="80" t="s">
        <v>41</v>
      </c>
      <c r="B52" s="84"/>
      <c r="C52" s="84"/>
      <c r="D52" s="84"/>
      <c r="E52" s="52" t="e">
        <f>E51+E43+E40+E32+E27+E18+E15</f>
        <v>#REF!</v>
      </c>
      <c r="F52" s="52">
        <f>F51+F43+F40+F32+F27+F18+F15</f>
        <v>845000</v>
      </c>
      <c r="G52" s="30" t="e">
        <f>G51+G43+G40+G32+G27+G18+G15</f>
        <v>#REF!</v>
      </c>
      <c r="H52" s="31"/>
      <c r="I52" s="30" t="e">
        <f>I51+I43+I40+I32+I27+I18+I15</f>
        <v>#REF!</v>
      </c>
      <c r="J52" s="30" t="e">
        <f>J51+J43+J40+J32+J27+J18+J15</f>
        <v>#REF!</v>
      </c>
      <c r="K52" s="30" t="e">
        <f>K51+K43+K40+K32+K27+K18+K15</f>
        <v>#REF!</v>
      </c>
      <c r="L52" s="31"/>
      <c r="M52" s="50" t="e">
        <f aca="true" t="shared" si="9" ref="M52:R52">M15+M18+M27+M32+M40+M43+M51</f>
        <v>#REF!</v>
      </c>
      <c r="N52" s="51" t="e">
        <f t="shared" si="9"/>
        <v>#REF!</v>
      </c>
      <c r="O52" s="50" t="e">
        <f t="shared" si="9"/>
        <v>#REF!</v>
      </c>
      <c r="P52" s="51">
        <f t="shared" si="9"/>
        <v>111050</v>
      </c>
      <c r="Q52" s="50" t="e">
        <f t="shared" si="9"/>
        <v>#REF!</v>
      </c>
      <c r="R52" s="51">
        <f t="shared" si="9"/>
        <v>5000</v>
      </c>
      <c r="S52" s="50">
        <f aca="true" t="shared" si="10" ref="S52:AA52">S15+S18+S27+S32+S40+S43+S47+S51</f>
        <v>4044922</v>
      </c>
      <c r="T52" s="50">
        <f t="shared" si="10"/>
        <v>10588</v>
      </c>
      <c r="U52" s="50">
        <f t="shared" si="10"/>
        <v>4055510</v>
      </c>
      <c r="V52" s="50">
        <f t="shared" si="10"/>
        <v>32733</v>
      </c>
      <c r="W52" s="50">
        <f t="shared" si="10"/>
        <v>4088243</v>
      </c>
      <c r="X52" s="50">
        <f t="shared" si="10"/>
        <v>29511</v>
      </c>
      <c r="Y52" s="50">
        <f t="shared" si="10"/>
        <v>4113102</v>
      </c>
      <c r="Z52" s="50">
        <f t="shared" si="10"/>
        <v>237914</v>
      </c>
      <c r="AA52" s="50">
        <f t="shared" si="10"/>
        <v>4187602</v>
      </c>
      <c r="AB52" s="67">
        <f>AB51+AB47+AB43+AB40+AB32+AB27+AB18+AB15</f>
        <v>-17000</v>
      </c>
      <c r="AC52" s="67">
        <f t="shared" si="0"/>
        <v>4170602</v>
      </c>
      <c r="AD52" s="67">
        <f>AD51+AD47+AD43+AD40+AD32+AD27+AD18+AD15</f>
        <v>94558</v>
      </c>
      <c r="AE52" s="67">
        <f t="shared" si="1"/>
        <v>4265160</v>
      </c>
      <c r="AF52" s="67">
        <f>AF51+AF47+AF43+AF40+AF32+AF27+AF18+AF15</f>
        <v>172771</v>
      </c>
      <c r="AG52" s="67">
        <f t="shared" si="2"/>
        <v>4437931</v>
      </c>
      <c r="AH52" s="67">
        <f>AH51+AH47+AH43+AH40+AH32+AH27+AH18+AH15</f>
        <v>25328</v>
      </c>
      <c r="AI52" s="67">
        <f t="shared" si="3"/>
        <v>4463259</v>
      </c>
      <c r="AJ52" s="67">
        <f>AJ51+AJ47+AJ43+AJ40+AJ32+AJ27+AJ18+AJ15</f>
        <v>5893</v>
      </c>
      <c r="AK52" s="67">
        <f t="shared" si="4"/>
        <v>4469152</v>
      </c>
      <c r="AL52" s="72">
        <v>185080</v>
      </c>
      <c r="AM52" s="67">
        <f t="shared" si="5"/>
        <v>4654232</v>
      </c>
      <c r="AN52" s="67">
        <f>AN51+AN47+AN43+AN40+AN32+AN27+AN18+AN15</f>
        <v>-96800</v>
      </c>
      <c r="AO52" s="67">
        <f t="shared" si="6"/>
        <v>4557432</v>
      </c>
      <c r="AP52" s="67">
        <f>AP51+AP47+AP43+AP40+AP32+AP27+AP18+AP15</f>
        <v>38921</v>
      </c>
      <c r="AQ52" s="67">
        <f t="shared" si="7"/>
        <v>4596353</v>
      </c>
      <c r="AR52" s="72">
        <f>AR51+AR47+AR43+AR40+AR32+AR27+AR18+AR15</f>
        <v>35265</v>
      </c>
      <c r="AS52" s="67">
        <f t="shared" si="8"/>
        <v>4631618</v>
      </c>
    </row>
    <row r="53" ht="15">
      <c r="AJ53" s="24"/>
    </row>
  </sheetData>
  <mergeCells count="40">
    <mergeCell ref="A6:AQ6"/>
    <mergeCell ref="A7:AQ7"/>
    <mergeCell ref="A9:AQ9"/>
    <mergeCell ref="A11:C11"/>
    <mergeCell ref="D11:D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15:D15"/>
    <mergeCell ref="A18:D18"/>
    <mergeCell ref="A27:D27"/>
    <mergeCell ref="A32:D32"/>
    <mergeCell ref="AC33:AC34"/>
    <mergeCell ref="AE33:AE34"/>
    <mergeCell ref="AO33:AO34"/>
    <mergeCell ref="AQ33:AQ34"/>
    <mergeCell ref="A40:D40"/>
    <mergeCell ref="A43:D43"/>
    <mergeCell ref="A47:D47"/>
    <mergeCell ref="A52:D52"/>
    <mergeCell ref="AR11:AR12"/>
    <mergeCell ref="AS11:AS12"/>
    <mergeCell ref="AK1:AS1"/>
    <mergeCell ref="AK2:AS2"/>
    <mergeCell ref="AK3:AS3"/>
    <mergeCell ref="AC4:AS4"/>
    <mergeCell ref="AN11:AN12"/>
    <mergeCell ref="AO11:AO12"/>
    <mergeCell ref="AP11:AP12"/>
    <mergeCell ref="AQ11:AQ12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53"/>
  <sheetViews>
    <sheetView tabSelected="1" view="pageBreakPreview" zoomScale="75" zoomScaleNormal="75" zoomScaleSheetLayoutView="75" workbookViewId="0" topLeftCell="A1">
      <selection activeCell="AY41" sqref="AY41"/>
    </sheetView>
  </sheetViews>
  <sheetFormatPr defaultColWidth="9.140625" defaultRowHeight="12.75"/>
  <cols>
    <col min="1" max="1" width="7.421875" style="1" customWidth="1"/>
    <col min="2" max="2" width="11.28125" style="1" customWidth="1"/>
    <col min="3" max="3" width="8.8515625" style="1" customWidth="1"/>
    <col min="4" max="4" width="57.421875" style="1" customWidth="1"/>
    <col min="5" max="5" width="0.13671875" style="1" hidden="1" customWidth="1"/>
    <col min="6" max="6" width="10.7109375" style="1" hidden="1" customWidth="1"/>
    <col min="7" max="7" width="13.00390625" style="1" hidden="1" customWidth="1"/>
    <col min="8" max="8" width="12.00390625" style="1" hidden="1" customWidth="1"/>
    <col min="9" max="9" width="0.13671875" style="1" hidden="1" customWidth="1"/>
    <col min="10" max="10" width="13.8515625" style="1" hidden="1" customWidth="1"/>
    <col min="11" max="11" width="14.00390625" style="1" hidden="1" customWidth="1"/>
    <col min="12" max="12" width="13.00390625" style="1" hidden="1" customWidth="1"/>
    <col min="13" max="13" width="15.140625" style="1" hidden="1" customWidth="1"/>
    <col min="14" max="14" width="0.13671875" style="1" hidden="1" customWidth="1"/>
    <col min="15" max="15" width="14.8515625" style="1" hidden="1" customWidth="1"/>
    <col min="16" max="16" width="12.8515625" style="1" hidden="1" customWidth="1"/>
    <col min="17" max="17" width="16.57421875" style="1" hidden="1" customWidth="1"/>
    <col min="18" max="18" width="13.421875" style="1" hidden="1" customWidth="1"/>
    <col min="19" max="19" width="15.57421875" style="1" hidden="1" customWidth="1"/>
    <col min="20" max="20" width="15.8515625" style="1" hidden="1" customWidth="1"/>
    <col min="21" max="21" width="15.7109375" style="1" hidden="1" customWidth="1"/>
    <col min="22" max="22" width="17.00390625" style="1" hidden="1" customWidth="1"/>
    <col min="23" max="23" width="16.00390625" style="1" hidden="1" customWidth="1"/>
    <col min="24" max="24" width="17.57421875" style="1" hidden="1" customWidth="1"/>
    <col min="25" max="25" width="17.00390625" style="1" hidden="1" customWidth="1"/>
    <col min="26" max="26" width="17.57421875" style="1" hidden="1" customWidth="1"/>
    <col min="27" max="27" width="0.2890625" style="1" hidden="1" customWidth="1"/>
    <col min="28" max="28" width="13.8515625" style="1" hidden="1" customWidth="1"/>
    <col min="29" max="29" width="13.57421875" style="1" hidden="1" customWidth="1"/>
    <col min="30" max="30" width="12.8515625" style="1" hidden="1" customWidth="1"/>
    <col min="31" max="31" width="0.13671875" style="1" hidden="1" customWidth="1"/>
    <col min="32" max="33" width="14.7109375" style="1" hidden="1" customWidth="1"/>
    <col min="34" max="34" width="15.8515625" style="1" hidden="1" customWidth="1"/>
    <col min="35" max="35" width="15.57421875" style="1" hidden="1" customWidth="1"/>
    <col min="36" max="37" width="15.28125" style="1" hidden="1" customWidth="1"/>
    <col min="38" max="38" width="14.8515625" style="1" hidden="1" customWidth="1"/>
    <col min="39" max="39" width="15.57421875" style="1" hidden="1" customWidth="1"/>
    <col min="40" max="40" width="14.421875" style="1" hidden="1" customWidth="1"/>
    <col min="41" max="41" width="14.7109375" style="1" hidden="1" customWidth="1"/>
    <col min="42" max="42" width="14.00390625" style="1" hidden="1" customWidth="1"/>
    <col min="43" max="43" width="14.421875" style="1" hidden="1" customWidth="1"/>
    <col min="44" max="44" width="15.00390625" style="1" hidden="1" customWidth="1"/>
    <col min="45" max="45" width="15.140625" style="1" customWidth="1"/>
    <col min="46" max="46" width="13.8515625" style="1" customWidth="1"/>
    <col min="47" max="47" width="14.421875" style="1" customWidth="1"/>
    <col min="48" max="16384" width="9.140625" style="1" customWidth="1"/>
  </cols>
  <sheetData>
    <row r="1" spans="5:47" ht="18">
      <c r="E1" s="2" t="s">
        <v>0</v>
      </c>
      <c r="H1" s="3"/>
      <c r="M1" s="4" t="s">
        <v>0</v>
      </c>
      <c r="N1" s="5"/>
      <c r="O1" s="4" t="s">
        <v>0</v>
      </c>
      <c r="P1" s="5"/>
      <c r="Q1" s="4" t="s">
        <v>0</v>
      </c>
      <c r="R1" s="5"/>
      <c r="S1" s="2" t="s">
        <v>1</v>
      </c>
      <c r="U1" s="2" t="s">
        <v>1</v>
      </c>
      <c r="W1" s="4" t="s">
        <v>1</v>
      </c>
      <c r="X1" s="56"/>
      <c r="Z1" s="59" t="s">
        <v>1</v>
      </c>
      <c r="AA1" s="63" t="s">
        <v>1</v>
      </c>
      <c r="AC1" s="63" t="s">
        <v>1</v>
      </c>
      <c r="AD1" s="70"/>
      <c r="AE1" s="63" t="s">
        <v>1</v>
      </c>
      <c r="AF1" s="70"/>
      <c r="AG1" s="63" t="s">
        <v>1</v>
      </c>
      <c r="AH1" s="70"/>
      <c r="AI1" s="63" t="s">
        <v>1</v>
      </c>
      <c r="AJ1" s="70"/>
      <c r="AK1" s="97" t="s">
        <v>1</v>
      </c>
      <c r="AL1" s="97"/>
      <c r="AM1" s="97"/>
      <c r="AN1" s="74"/>
      <c r="AO1" s="74"/>
      <c r="AP1" s="74"/>
      <c r="AQ1" s="74"/>
      <c r="AR1" s="74"/>
      <c r="AS1" s="74"/>
      <c r="AT1" s="74"/>
      <c r="AU1" s="74"/>
    </row>
    <row r="2" spans="5:47" ht="18">
      <c r="E2" s="2" t="s">
        <v>2</v>
      </c>
      <c r="H2" s="3"/>
      <c r="M2" s="4" t="s">
        <v>3</v>
      </c>
      <c r="N2" s="5"/>
      <c r="O2" s="4" t="s">
        <v>3</v>
      </c>
      <c r="P2" s="5"/>
      <c r="Q2" s="4" t="s">
        <v>3</v>
      </c>
      <c r="R2" s="5"/>
      <c r="S2" s="2" t="s">
        <v>45</v>
      </c>
      <c r="U2" s="2" t="s">
        <v>45</v>
      </c>
      <c r="W2" s="4" t="s">
        <v>52</v>
      </c>
      <c r="X2" s="56"/>
      <c r="Z2" s="59" t="s">
        <v>54</v>
      </c>
      <c r="AA2" s="63" t="s">
        <v>58</v>
      </c>
      <c r="AC2" s="63"/>
      <c r="AD2" s="70"/>
      <c r="AE2" s="63" t="s">
        <v>71</v>
      </c>
      <c r="AF2" s="70"/>
      <c r="AG2" s="63" t="s">
        <v>75</v>
      </c>
      <c r="AH2" s="70"/>
      <c r="AI2" s="63" t="s">
        <v>79</v>
      </c>
      <c r="AJ2" s="70"/>
      <c r="AK2" s="97" t="s">
        <v>90</v>
      </c>
      <c r="AL2" s="97"/>
      <c r="AM2" s="97"/>
      <c r="AN2" s="74"/>
      <c r="AO2" s="74"/>
      <c r="AP2" s="74"/>
      <c r="AQ2" s="74"/>
      <c r="AR2" s="74"/>
      <c r="AS2" s="74"/>
      <c r="AT2" s="74"/>
      <c r="AU2" s="74"/>
    </row>
    <row r="3" spans="4:47" ht="18">
      <c r="D3" s="5"/>
      <c r="E3" s="5"/>
      <c r="Z3" s="59" t="s">
        <v>4</v>
      </c>
      <c r="AA3" s="63" t="s">
        <v>4</v>
      </c>
      <c r="AC3" s="63"/>
      <c r="AD3" s="70"/>
      <c r="AE3" s="63" t="s">
        <v>4</v>
      </c>
      <c r="AF3" s="70"/>
      <c r="AG3" s="63" t="s">
        <v>4</v>
      </c>
      <c r="AH3" s="70"/>
      <c r="AI3" s="63" t="s">
        <v>4</v>
      </c>
      <c r="AJ3" s="70"/>
      <c r="AK3" s="97" t="s">
        <v>4</v>
      </c>
      <c r="AL3" s="97"/>
      <c r="AM3" s="97"/>
      <c r="AN3" s="74"/>
      <c r="AO3" s="74"/>
      <c r="AP3" s="74"/>
      <c r="AQ3" s="74"/>
      <c r="AR3" s="74"/>
      <c r="AS3" s="74"/>
      <c r="AT3" s="74"/>
      <c r="AU3" s="74"/>
    </row>
    <row r="4" spans="26:47" ht="18">
      <c r="Z4" s="59" t="s">
        <v>55</v>
      </c>
      <c r="AA4" s="60" t="s">
        <v>64</v>
      </c>
      <c r="AC4" s="94" t="s">
        <v>92</v>
      </c>
      <c r="AD4" s="94"/>
      <c r="AE4" s="98"/>
      <c r="AF4" s="98"/>
      <c r="AG4" s="98"/>
      <c r="AH4" s="98"/>
      <c r="AI4" s="98"/>
      <c r="AJ4" s="98"/>
      <c r="AK4" s="98"/>
      <c r="AL4" s="98"/>
      <c r="AM4" s="98"/>
      <c r="AN4" s="74"/>
      <c r="AO4" s="74"/>
      <c r="AP4" s="74"/>
      <c r="AQ4" s="74"/>
      <c r="AR4" s="74"/>
      <c r="AS4" s="74"/>
      <c r="AT4" s="74"/>
      <c r="AU4" s="74"/>
    </row>
    <row r="5" ht="15.75">
      <c r="Z5" s="60"/>
    </row>
    <row r="6" spans="1:43" ht="18">
      <c r="A6" s="73" t="s">
        <v>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</row>
    <row r="7" spans="1:43" ht="18">
      <c r="A7" s="73" t="s">
        <v>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</row>
    <row r="9" spans="1:43" ht="18">
      <c r="A9" s="73" t="s">
        <v>10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</row>
    <row r="10" spans="1:5" ht="15.75">
      <c r="A10" s="8"/>
      <c r="B10" s="8"/>
      <c r="C10" s="8"/>
      <c r="D10" s="8"/>
      <c r="E10" s="8"/>
    </row>
    <row r="11" spans="1:47" ht="15.75" customHeight="1">
      <c r="A11" s="76" t="s">
        <v>11</v>
      </c>
      <c r="B11" s="77"/>
      <c r="C11" s="77"/>
      <c r="D11" s="78" t="s">
        <v>12</v>
      </c>
      <c r="E11" s="9" t="s">
        <v>13</v>
      </c>
      <c r="F11" s="10" t="s">
        <v>14</v>
      </c>
      <c r="G11" s="9" t="s">
        <v>15</v>
      </c>
      <c r="H11" s="10" t="s">
        <v>14</v>
      </c>
      <c r="I11" s="9" t="s">
        <v>15</v>
      </c>
      <c r="J11" s="10" t="s">
        <v>14</v>
      </c>
      <c r="K11" s="10" t="s">
        <v>15</v>
      </c>
      <c r="L11" s="11" t="s">
        <v>14</v>
      </c>
      <c r="M11" s="9" t="s">
        <v>16</v>
      </c>
      <c r="N11" s="12" t="s">
        <v>14</v>
      </c>
      <c r="O11" s="12" t="s">
        <v>15</v>
      </c>
      <c r="P11" s="12" t="s">
        <v>14</v>
      </c>
      <c r="Q11" s="12" t="s">
        <v>15</v>
      </c>
      <c r="R11" s="12" t="s">
        <v>14</v>
      </c>
      <c r="S11" s="10" t="s">
        <v>17</v>
      </c>
      <c r="T11" s="10" t="s">
        <v>14</v>
      </c>
      <c r="U11" s="10" t="s">
        <v>47</v>
      </c>
      <c r="V11" s="10" t="s">
        <v>14</v>
      </c>
      <c r="W11" s="10" t="s">
        <v>47</v>
      </c>
      <c r="X11" s="10" t="s">
        <v>14</v>
      </c>
      <c r="Y11" s="10" t="s">
        <v>47</v>
      </c>
      <c r="Z11" s="57" t="s">
        <v>14</v>
      </c>
      <c r="AA11" s="89" t="s">
        <v>62</v>
      </c>
      <c r="AB11" s="89" t="s">
        <v>65</v>
      </c>
      <c r="AC11" s="89" t="s">
        <v>62</v>
      </c>
      <c r="AD11" s="89" t="s">
        <v>67</v>
      </c>
      <c r="AE11" s="89" t="s">
        <v>62</v>
      </c>
      <c r="AF11" s="89" t="s">
        <v>70</v>
      </c>
      <c r="AG11" s="95" t="s">
        <v>62</v>
      </c>
      <c r="AH11" s="89" t="s">
        <v>72</v>
      </c>
      <c r="AI11" s="89" t="s">
        <v>77</v>
      </c>
      <c r="AJ11" s="89" t="s">
        <v>76</v>
      </c>
      <c r="AK11" s="95" t="s">
        <v>62</v>
      </c>
      <c r="AL11" s="89" t="s">
        <v>84</v>
      </c>
      <c r="AM11" s="95" t="s">
        <v>62</v>
      </c>
      <c r="AN11" s="89" t="s">
        <v>84</v>
      </c>
      <c r="AO11" s="89" t="s">
        <v>62</v>
      </c>
      <c r="AP11" s="89" t="s">
        <v>86</v>
      </c>
      <c r="AQ11" s="89" t="s">
        <v>62</v>
      </c>
      <c r="AR11" s="89" t="s">
        <v>89</v>
      </c>
      <c r="AS11" s="89" t="s">
        <v>62</v>
      </c>
      <c r="AT11" s="89" t="s">
        <v>93</v>
      </c>
      <c r="AU11" s="89" t="s">
        <v>63</v>
      </c>
    </row>
    <row r="12" spans="1:47" ht="15.75">
      <c r="A12" s="13" t="s">
        <v>18</v>
      </c>
      <c r="B12" s="14" t="s">
        <v>19</v>
      </c>
      <c r="C12" s="13" t="s">
        <v>20</v>
      </c>
      <c r="D12" s="79"/>
      <c r="E12" s="15" t="s">
        <v>21</v>
      </c>
      <c r="F12" s="16" t="s">
        <v>22</v>
      </c>
      <c r="G12" s="15" t="s">
        <v>23</v>
      </c>
      <c r="H12" s="16" t="s">
        <v>24</v>
      </c>
      <c r="I12" s="15" t="s">
        <v>23</v>
      </c>
      <c r="J12" s="16" t="s">
        <v>25</v>
      </c>
      <c r="K12" s="16" t="s">
        <v>23</v>
      </c>
      <c r="L12" s="17" t="s">
        <v>26</v>
      </c>
      <c r="M12" s="15" t="s">
        <v>27</v>
      </c>
      <c r="N12" s="18" t="s">
        <v>28</v>
      </c>
      <c r="O12" s="18" t="s">
        <v>23</v>
      </c>
      <c r="P12" s="18" t="s">
        <v>29</v>
      </c>
      <c r="Q12" s="18" t="s">
        <v>23</v>
      </c>
      <c r="R12" s="18" t="s">
        <v>30</v>
      </c>
      <c r="S12" s="16" t="s">
        <v>42</v>
      </c>
      <c r="T12" s="16" t="s">
        <v>49</v>
      </c>
      <c r="U12" s="16" t="s">
        <v>48</v>
      </c>
      <c r="V12" s="16" t="s">
        <v>50</v>
      </c>
      <c r="W12" s="16" t="s">
        <v>48</v>
      </c>
      <c r="X12" s="16" t="s">
        <v>51</v>
      </c>
      <c r="Y12" s="16" t="s">
        <v>48</v>
      </c>
      <c r="Z12" s="58" t="s">
        <v>53</v>
      </c>
      <c r="AA12" s="91"/>
      <c r="AB12" s="90"/>
      <c r="AC12" s="90"/>
      <c r="AD12" s="90"/>
      <c r="AE12" s="90"/>
      <c r="AF12" s="90"/>
      <c r="AG12" s="96"/>
      <c r="AH12" s="90"/>
      <c r="AI12" s="90"/>
      <c r="AJ12" s="90"/>
      <c r="AK12" s="96"/>
      <c r="AL12" s="90"/>
      <c r="AM12" s="96"/>
      <c r="AN12" s="90"/>
      <c r="AO12" s="90"/>
      <c r="AP12" s="90"/>
      <c r="AQ12" s="90"/>
      <c r="AR12" s="90"/>
      <c r="AS12" s="90"/>
      <c r="AT12" s="90"/>
      <c r="AU12" s="90"/>
    </row>
    <row r="13" spans="1:47" ht="15">
      <c r="A13" s="19" t="s">
        <v>31</v>
      </c>
      <c r="B13" s="19" t="s">
        <v>32</v>
      </c>
      <c r="C13" s="20">
        <v>2110</v>
      </c>
      <c r="D13" s="21" t="s">
        <v>56</v>
      </c>
      <c r="E13" s="22">
        <v>50000</v>
      </c>
      <c r="G13" s="22">
        <f>E13+F13</f>
        <v>50000</v>
      </c>
      <c r="I13" s="22">
        <f>G13+H13</f>
        <v>50000</v>
      </c>
      <c r="K13" s="22">
        <f>I13+J13</f>
        <v>50000</v>
      </c>
      <c r="M13" s="23">
        <v>55000</v>
      </c>
      <c r="N13" s="24">
        <v>-5000</v>
      </c>
      <c r="O13" s="22">
        <f>M13+N13</f>
        <v>50000</v>
      </c>
      <c r="P13" s="24"/>
      <c r="Q13" s="22">
        <f>O13+P13</f>
        <v>50000</v>
      </c>
      <c r="R13" s="24"/>
      <c r="S13" s="22">
        <v>20000</v>
      </c>
      <c r="T13" s="22"/>
      <c r="U13" s="22">
        <f>S13+T13</f>
        <v>20000</v>
      </c>
      <c r="V13" s="22"/>
      <c r="W13" s="22">
        <f>U13+V13</f>
        <v>20000</v>
      </c>
      <c r="X13" s="22"/>
      <c r="Y13" s="22">
        <f>W13+X13</f>
        <v>20000</v>
      </c>
      <c r="Z13" s="27"/>
      <c r="AA13" s="28">
        <v>20000</v>
      </c>
      <c r="AB13" s="22"/>
      <c r="AC13" s="22">
        <f>AA13+AB13</f>
        <v>20000</v>
      </c>
      <c r="AD13" s="28"/>
      <c r="AE13" s="28">
        <f>AC13+AD13</f>
        <v>20000</v>
      </c>
      <c r="AF13" s="28"/>
      <c r="AG13" s="28">
        <f>AE13+AF13</f>
        <v>20000</v>
      </c>
      <c r="AH13" s="22"/>
      <c r="AI13" s="22">
        <f>AG13+AH13</f>
        <v>20000</v>
      </c>
      <c r="AJ13" s="28">
        <v>6000</v>
      </c>
      <c r="AK13" s="28">
        <f>AI13+AJ13</f>
        <v>26000</v>
      </c>
      <c r="AM13" s="22">
        <f>AK13+AL13</f>
        <v>26000</v>
      </c>
      <c r="AN13" s="28"/>
      <c r="AO13" s="28">
        <f>AM13+AN13</f>
        <v>26000</v>
      </c>
      <c r="AP13" s="28"/>
      <c r="AQ13" s="28">
        <f>AO13+AP13</f>
        <v>26000</v>
      </c>
      <c r="AR13" s="24"/>
      <c r="AS13" s="22">
        <f>AQ13+AR13</f>
        <v>26000</v>
      </c>
      <c r="AT13" s="27"/>
      <c r="AU13" s="28">
        <f>AS13+AT13</f>
        <v>26000</v>
      </c>
    </row>
    <row r="14" spans="1:47" ht="15">
      <c r="A14" s="25"/>
      <c r="B14" s="25"/>
      <c r="C14" s="26"/>
      <c r="D14" s="27" t="s">
        <v>57</v>
      </c>
      <c r="E14" s="28"/>
      <c r="G14" s="28"/>
      <c r="I14" s="28"/>
      <c r="K14" s="28"/>
      <c r="M14" s="29"/>
      <c r="N14" s="24"/>
      <c r="O14" s="28"/>
      <c r="P14" s="24"/>
      <c r="Q14" s="28"/>
      <c r="R14" s="24"/>
      <c r="S14" s="28"/>
      <c r="T14" s="28"/>
      <c r="U14" s="28"/>
      <c r="V14" s="28"/>
      <c r="W14" s="28"/>
      <c r="X14" s="28"/>
      <c r="Y14" s="28"/>
      <c r="Z14" s="27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4"/>
      <c r="AM14" s="28"/>
      <c r="AN14" s="28"/>
      <c r="AO14" s="28"/>
      <c r="AP14" s="28"/>
      <c r="AQ14" s="28"/>
      <c r="AR14" s="24"/>
      <c r="AS14" s="28"/>
      <c r="AT14" s="27"/>
      <c r="AU14" s="28"/>
    </row>
    <row r="15" spans="1:47" ht="15.75">
      <c r="A15" s="80"/>
      <c r="B15" s="81"/>
      <c r="C15" s="81"/>
      <c r="D15" s="82"/>
      <c r="E15" s="30">
        <v>50000</v>
      </c>
      <c r="F15" s="31"/>
      <c r="G15" s="32">
        <f>E15+F15</f>
        <v>50000</v>
      </c>
      <c r="H15" s="31"/>
      <c r="I15" s="32">
        <f>G15+H15</f>
        <v>50000</v>
      </c>
      <c r="J15" s="31"/>
      <c r="K15" s="30">
        <f>I15+J15</f>
        <v>50000</v>
      </c>
      <c r="L15" s="31"/>
      <c r="M15" s="33">
        <f>M13</f>
        <v>55000</v>
      </c>
      <c r="N15" s="34">
        <f>N13</f>
        <v>-5000</v>
      </c>
      <c r="O15" s="33">
        <f>O13</f>
        <v>50000</v>
      </c>
      <c r="P15" s="34"/>
      <c r="Q15" s="33">
        <f>Q13</f>
        <v>50000</v>
      </c>
      <c r="R15" s="34"/>
      <c r="S15" s="33">
        <f>S13</f>
        <v>20000</v>
      </c>
      <c r="T15" s="33"/>
      <c r="U15" s="33">
        <f>U13</f>
        <v>20000</v>
      </c>
      <c r="V15" s="33"/>
      <c r="W15" s="33">
        <f>W13</f>
        <v>20000</v>
      </c>
      <c r="X15" s="33"/>
      <c r="Y15" s="33">
        <f>Y13</f>
        <v>20000</v>
      </c>
      <c r="Z15" s="33"/>
      <c r="AA15" s="33">
        <f>AA13</f>
        <v>20000</v>
      </c>
      <c r="AB15" s="67"/>
      <c r="AC15" s="67">
        <f aca="true" t="shared" si="0" ref="AC15:AC52">AA15+AB15</f>
        <v>20000</v>
      </c>
      <c r="AD15" s="67"/>
      <c r="AE15" s="67">
        <f aca="true" t="shared" si="1" ref="AE15:AE52">AC15+AD15</f>
        <v>20000</v>
      </c>
      <c r="AF15" s="67"/>
      <c r="AG15" s="67">
        <f aca="true" t="shared" si="2" ref="AG15:AG52">AE15+AF15</f>
        <v>20000</v>
      </c>
      <c r="AH15" s="67"/>
      <c r="AI15" s="67">
        <f aca="true" t="shared" si="3" ref="AI15:AI52">AG15+AH15</f>
        <v>20000</v>
      </c>
      <c r="AJ15" s="67">
        <v>6000</v>
      </c>
      <c r="AK15" s="67">
        <f aca="true" t="shared" si="4" ref="AK15:AK52">AI15+AJ15</f>
        <v>26000</v>
      </c>
      <c r="AL15" s="72"/>
      <c r="AM15" s="67">
        <f aca="true" t="shared" si="5" ref="AM15:AM52">AK15+AL15</f>
        <v>26000</v>
      </c>
      <c r="AN15" s="67"/>
      <c r="AO15" s="67">
        <f aca="true" t="shared" si="6" ref="AO15:AO52">AM15+AN15</f>
        <v>26000</v>
      </c>
      <c r="AP15" s="67"/>
      <c r="AQ15" s="67">
        <f aca="true" t="shared" si="7" ref="AQ15:AQ52">AO15+AP15</f>
        <v>26000</v>
      </c>
      <c r="AR15" s="72"/>
      <c r="AS15" s="67">
        <f aca="true" t="shared" si="8" ref="AS15:AS52">AQ15+AR15</f>
        <v>26000</v>
      </c>
      <c r="AT15" s="99"/>
      <c r="AU15" s="67">
        <f aca="true" t="shared" si="9" ref="AU14:AU52">AS15+AT15</f>
        <v>26000</v>
      </c>
    </row>
    <row r="16" spans="1:47" ht="15">
      <c r="A16" s="25" t="s">
        <v>35</v>
      </c>
      <c r="B16" s="25" t="s">
        <v>36</v>
      </c>
      <c r="C16" s="26">
        <v>2110</v>
      </c>
      <c r="D16" s="21" t="s">
        <v>56</v>
      </c>
      <c r="E16" s="28">
        <v>50000</v>
      </c>
      <c r="G16" s="28">
        <f>E16+F16</f>
        <v>50000</v>
      </c>
      <c r="I16" s="28">
        <f>G16+H16</f>
        <v>50000</v>
      </c>
      <c r="K16" s="28">
        <f>I16+J16</f>
        <v>50000</v>
      </c>
      <c r="M16" s="29">
        <v>50000</v>
      </c>
      <c r="N16" s="24">
        <v>-10000</v>
      </c>
      <c r="O16" s="28">
        <f>M16+N16</f>
        <v>40000</v>
      </c>
      <c r="P16" s="24"/>
      <c r="Q16" s="28">
        <f>O16+P16</f>
        <v>40000</v>
      </c>
      <c r="R16" s="24"/>
      <c r="S16" s="28">
        <v>71000</v>
      </c>
      <c r="T16" s="28"/>
      <c r="U16" s="28">
        <f>S16+T16</f>
        <v>71000</v>
      </c>
      <c r="V16" s="28"/>
      <c r="W16" s="28">
        <f>U16+V16</f>
        <v>71000</v>
      </c>
      <c r="X16" s="28"/>
      <c r="Y16" s="28">
        <f>W16+X16</f>
        <v>71000</v>
      </c>
      <c r="Z16" s="27"/>
      <c r="AA16" s="28">
        <v>70000</v>
      </c>
      <c r="AB16" s="28">
        <v>-10000</v>
      </c>
      <c r="AC16" s="28">
        <f t="shared" si="0"/>
        <v>60000</v>
      </c>
      <c r="AD16" s="28"/>
      <c r="AE16" s="28">
        <f t="shared" si="1"/>
        <v>60000</v>
      </c>
      <c r="AF16" s="28"/>
      <c r="AG16" s="28">
        <f t="shared" si="2"/>
        <v>60000</v>
      </c>
      <c r="AH16" s="28"/>
      <c r="AI16" s="28">
        <f t="shared" si="3"/>
        <v>60000</v>
      </c>
      <c r="AJ16" s="28"/>
      <c r="AK16" s="28">
        <f t="shared" si="4"/>
        <v>60000</v>
      </c>
      <c r="AL16" s="24">
        <v>185080</v>
      </c>
      <c r="AM16" s="28">
        <f t="shared" si="5"/>
        <v>245080</v>
      </c>
      <c r="AN16" s="28"/>
      <c r="AO16" s="28">
        <f t="shared" si="6"/>
        <v>245080</v>
      </c>
      <c r="AP16" s="28"/>
      <c r="AQ16" s="28">
        <f t="shared" si="7"/>
        <v>245080</v>
      </c>
      <c r="AR16" s="24">
        <v>35265</v>
      </c>
      <c r="AS16" s="28">
        <f t="shared" si="8"/>
        <v>280345</v>
      </c>
      <c r="AT16" s="27"/>
      <c r="AU16" s="28">
        <f t="shared" si="9"/>
        <v>280345</v>
      </c>
    </row>
    <row r="17" spans="1:47" ht="15">
      <c r="A17" s="26"/>
      <c r="B17" s="26"/>
      <c r="C17" s="26"/>
      <c r="D17" s="27" t="s">
        <v>57</v>
      </c>
      <c r="E17" s="27"/>
      <c r="G17" s="28"/>
      <c r="I17" s="28"/>
      <c r="K17" s="35"/>
      <c r="M17" s="29"/>
      <c r="N17" s="24"/>
      <c r="O17" s="28"/>
      <c r="P17" s="24"/>
      <c r="Q17" s="28"/>
      <c r="R17" s="24"/>
      <c r="S17" s="28"/>
      <c r="T17" s="28"/>
      <c r="U17" s="28"/>
      <c r="V17" s="28"/>
      <c r="W17" s="28"/>
      <c r="X17" s="28"/>
      <c r="Y17" s="28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4"/>
      <c r="AM17" s="28"/>
      <c r="AN17" s="28"/>
      <c r="AO17" s="28"/>
      <c r="AP17" s="28"/>
      <c r="AQ17" s="28"/>
      <c r="AR17" s="24"/>
      <c r="AS17" s="28"/>
      <c r="AT17" s="27"/>
      <c r="AU17" s="28"/>
    </row>
    <row r="18" spans="1:47" ht="15.75">
      <c r="A18" s="80"/>
      <c r="B18" s="81"/>
      <c r="C18" s="81"/>
      <c r="D18" s="85"/>
      <c r="E18" s="30">
        <v>50000</v>
      </c>
      <c r="F18" s="31"/>
      <c r="G18" s="32">
        <f>E18+F18</f>
        <v>50000</v>
      </c>
      <c r="H18" s="31"/>
      <c r="I18" s="32">
        <f>G18+H18</f>
        <v>50000</v>
      </c>
      <c r="J18" s="31"/>
      <c r="K18" s="30">
        <f>I18+J18</f>
        <v>50000</v>
      </c>
      <c r="L18" s="31"/>
      <c r="M18" s="33">
        <f>M16</f>
        <v>50000</v>
      </c>
      <c r="N18" s="34">
        <f>N16</f>
        <v>-10000</v>
      </c>
      <c r="O18" s="33">
        <f>O16</f>
        <v>40000</v>
      </c>
      <c r="P18" s="34"/>
      <c r="Q18" s="33">
        <f>Q16</f>
        <v>40000</v>
      </c>
      <c r="R18" s="34"/>
      <c r="S18" s="33">
        <f>S16</f>
        <v>71000</v>
      </c>
      <c r="T18" s="33"/>
      <c r="U18" s="33">
        <f>U16</f>
        <v>71000</v>
      </c>
      <c r="V18" s="33"/>
      <c r="W18" s="33">
        <f>W16</f>
        <v>71000</v>
      </c>
      <c r="X18" s="33"/>
      <c r="Y18" s="33">
        <f>Y16</f>
        <v>71000</v>
      </c>
      <c r="Z18" s="33"/>
      <c r="AA18" s="33">
        <f>AA16</f>
        <v>70000</v>
      </c>
      <c r="AB18" s="67">
        <f>SUM(AB16:AB17)</f>
        <v>-10000</v>
      </c>
      <c r="AC18" s="67">
        <f t="shared" si="0"/>
        <v>60000</v>
      </c>
      <c r="AD18" s="67"/>
      <c r="AE18" s="67">
        <f t="shared" si="1"/>
        <v>60000</v>
      </c>
      <c r="AF18" s="67"/>
      <c r="AG18" s="67">
        <f t="shared" si="2"/>
        <v>60000</v>
      </c>
      <c r="AH18" s="67"/>
      <c r="AI18" s="67">
        <f t="shared" si="3"/>
        <v>60000</v>
      </c>
      <c r="AJ18" s="67"/>
      <c r="AK18" s="67">
        <f t="shared" si="4"/>
        <v>60000</v>
      </c>
      <c r="AL18" s="72">
        <v>185080</v>
      </c>
      <c r="AM18" s="67">
        <f t="shared" si="5"/>
        <v>245080</v>
      </c>
      <c r="AN18" s="67"/>
      <c r="AO18" s="67">
        <f t="shared" si="6"/>
        <v>245080</v>
      </c>
      <c r="AP18" s="67"/>
      <c r="AQ18" s="67">
        <f t="shared" si="7"/>
        <v>245080</v>
      </c>
      <c r="AR18" s="72">
        <v>35265</v>
      </c>
      <c r="AS18" s="67">
        <f t="shared" si="8"/>
        <v>280345</v>
      </c>
      <c r="AT18" s="99"/>
      <c r="AU18" s="67">
        <f t="shared" si="9"/>
        <v>280345</v>
      </c>
    </row>
    <row r="19" spans="1:47" ht="15">
      <c r="A19" s="26">
        <v>710</v>
      </c>
      <c r="B19" s="26">
        <v>71013</v>
      </c>
      <c r="C19" s="38">
        <v>2110</v>
      </c>
      <c r="D19" s="21" t="s">
        <v>56</v>
      </c>
      <c r="E19" s="65">
        <v>80000</v>
      </c>
      <c r="G19" s="22">
        <f>E19+F19</f>
        <v>80000</v>
      </c>
      <c r="I19" s="28">
        <f>G19+H19</f>
        <v>80000</v>
      </c>
      <c r="K19" s="28">
        <f>I19+J19</f>
        <v>80000</v>
      </c>
      <c r="M19" s="23">
        <v>70000</v>
      </c>
      <c r="N19" s="24">
        <v>-30000</v>
      </c>
      <c r="O19" s="28">
        <f>M19+N19</f>
        <v>40000</v>
      </c>
      <c r="P19" s="24"/>
      <c r="Q19" s="28">
        <f>O19+P19</f>
        <v>40000</v>
      </c>
      <c r="R19" s="24"/>
      <c r="S19" s="28">
        <v>45000</v>
      </c>
      <c r="T19" s="28">
        <v>-10000</v>
      </c>
      <c r="U19" s="28">
        <f>S19+T19</f>
        <v>35000</v>
      </c>
      <c r="V19" s="28"/>
      <c r="W19" s="28">
        <f>U19+V19</f>
        <v>35000</v>
      </c>
      <c r="X19" s="28"/>
      <c r="Y19" s="28">
        <f>W19+X19</f>
        <v>35000</v>
      </c>
      <c r="Z19" s="27"/>
      <c r="AA19" s="28">
        <v>33000</v>
      </c>
      <c r="AB19" s="28"/>
      <c r="AC19" s="28">
        <f t="shared" si="0"/>
        <v>33000</v>
      </c>
      <c r="AD19" s="28"/>
      <c r="AE19" s="28">
        <f t="shared" si="1"/>
        <v>33000</v>
      </c>
      <c r="AF19" s="28"/>
      <c r="AG19" s="28">
        <f t="shared" si="2"/>
        <v>33000</v>
      </c>
      <c r="AH19" s="28"/>
      <c r="AI19" s="28">
        <f t="shared" si="3"/>
        <v>33000</v>
      </c>
      <c r="AJ19" s="28"/>
      <c r="AK19" s="28">
        <f t="shared" si="4"/>
        <v>33000</v>
      </c>
      <c r="AL19" s="24"/>
      <c r="AM19" s="28">
        <f t="shared" si="5"/>
        <v>33000</v>
      </c>
      <c r="AN19" s="28"/>
      <c r="AO19" s="28">
        <f t="shared" si="6"/>
        <v>33000</v>
      </c>
      <c r="AP19" s="28"/>
      <c r="AQ19" s="28">
        <f t="shared" si="7"/>
        <v>33000</v>
      </c>
      <c r="AR19" s="24"/>
      <c r="AS19" s="28">
        <f t="shared" si="8"/>
        <v>33000</v>
      </c>
      <c r="AT19" s="27"/>
      <c r="AU19" s="28">
        <f t="shared" si="9"/>
        <v>33000</v>
      </c>
    </row>
    <row r="20" spans="1:47" ht="15">
      <c r="A20" s="26"/>
      <c r="B20" s="26"/>
      <c r="C20" s="38"/>
      <c r="D20" s="27" t="s">
        <v>57</v>
      </c>
      <c r="E20" s="53"/>
      <c r="G20" s="28"/>
      <c r="I20" s="28"/>
      <c r="K20" s="28"/>
      <c r="M20" s="29"/>
      <c r="N20" s="24"/>
      <c r="O20" s="28"/>
      <c r="P20" s="24"/>
      <c r="Q20" s="28"/>
      <c r="R20" s="24"/>
      <c r="S20" s="28"/>
      <c r="T20" s="28"/>
      <c r="U20" s="28"/>
      <c r="V20" s="28"/>
      <c r="W20" s="28"/>
      <c r="X20" s="28"/>
      <c r="Y20" s="28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M20" s="28"/>
      <c r="AN20" s="28"/>
      <c r="AO20" s="28"/>
      <c r="AP20" s="28"/>
      <c r="AQ20" s="28"/>
      <c r="AR20" s="24"/>
      <c r="AS20" s="28"/>
      <c r="AT20" s="27"/>
      <c r="AU20" s="28"/>
    </row>
    <row r="21" spans="1:47" ht="15">
      <c r="A21" s="26"/>
      <c r="B21" s="26">
        <v>71014</v>
      </c>
      <c r="C21" s="38">
        <v>2110</v>
      </c>
      <c r="D21" s="27" t="s">
        <v>56</v>
      </c>
      <c r="E21" s="65">
        <v>70000</v>
      </c>
      <c r="G21" s="28">
        <f>E21+F21</f>
        <v>70000</v>
      </c>
      <c r="I21" s="28">
        <f>G21+H21</f>
        <v>70000</v>
      </c>
      <c r="K21" s="28">
        <f>I21+J21</f>
        <v>70000</v>
      </c>
      <c r="M21" s="29">
        <v>90000</v>
      </c>
      <c r="N21" s="24">
        <v>-35000</v>
      </c>
      <c r="O21" s="28">
        <f>M21+N21</f>
        <v>55000</v>
      </c>
      <c r="P21" s="24"/>
      <c r="Q21" s="28">
        <f>O21+P21</f>
        <v>55000</v>
      </c>
      <c r="R21" s="24"/>
      <c r="S21" s="28">
        <v>40000</v>
      </c>
      <c r="T21" s="28"/>
      <c r="U21" s="28">
        <f>S21+T21</f>
        <v>40000</v>
      </c>
      <c r="V21" s="28"/>
      <c r="W21" s="28">
        <f>U21+V21</f>
        <v>40000</v>
      </c>
      <c r="X21" s="28"/>
      <c r="Y21" s="28">
        <f>W21+X21</f>
        <v>40000</v>
      </c>
      <c r="Z21" s="27"/>
      <c r="AA21" s="28">
        <v>40000</v>
      </c>
      <c r="AB21" s="28"/>
      <c r="AC21" s="28">
        <f t="shared" si="0"/>
        <v>40000</v>
      </c>
      <c r="AD21" s="28"/>
      <c r="AE21" s="28">
        <f t="shared" si="1"/>
        <v>40000</v>
      </c>
      <c r="AF21" s="28"/>
      <c r="AG21" s="28">
        <f t="shared" si="2"/>
        <v>40000</v>
      </c>
      <c r="AH21" s="28"/>
      <c r="AI21" s="28">
        <f t="shared" si="3"/>
        <v>40000</v>
      </c>
      <c r="AJ21" s="28"/>
      <c r="AK21" s="28">
        <f t="shared" si="4"/>
        <v>40000</v>
      </c>
      <c r="AM21" s="28">
        <f t="shared" si="5"/>
        <v>40000</v>
      </c>
      <c r="AN21" s="28"/>
      <c r="AO21" s="28">
        <f t="shared" si="6"/>
        <v>40000</v>
      </c>
      <c r="AP21" s="28"/>
      <c r="AQ21" s="28">
        <f t="shared" si="7"/>
        <v>40000</v>
      </c>
      <c r="AR21" s="24"/>
      <c r="AS21" s="28">
        <f t="shared" si="8"/>
        <v>40000</v>
      </c>
      <c r="AT21" s="27"/>
      <c r="AU21" s="28">
        <f t="shared" si="9"/>
        <v>40000</v>
      </c>
    </row>
    <row r="22" spans="1:47" ht="15">
      <c r="A22" s="26"/>
      <c r="B22" s="26"/>
      <c r="C22" s="38"/>
      <c r="D22" s="27" t="s">
        <v>57</v>
      </c>
      <c r="E22" s="53"/>
      <c r="G22" s="28"/>
      <c r="I22" s="28"/>
      <c r="K22" s="28"/>
      <c r="M22" s="29"/>
      <c r="N22" s="24"/>
      <c r="O22" s="28"/>
      <c r="P22" s="24"/>
      <c r="Q22" s="28"/>
      <c r="R22" s="24"/>
      <c r="S22" s="28"/>
      <c r="T22" s="28"/>
      <c r="U22" s="28"/>
      <c r="V22" s="28"/>
      <c r="W22" s="28"/>
      <c r="X22" s="28"/>
      <c r="Y22" s="28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M22" s="28"/>
      <c r="AN22" s="28"/>
      <c r="AO22" s="28"/>
      <c r="AP22" s="28"/>
      <c r="AQ22" s="28"/>
      <c r="AR22" s="24"/>
      <c r="AS22" s="28"/>
      <c r="AT22" s="27"/>
      <c r="AU22" s="28"/>
    </row>
    <row r="23" spans="1:47" ht="15">
      <c r="A23" s="26"/>
      <c r="B23" s="26">
        <v>71015</v>
      </c>
      <c r="C23" s="38">
        <v>2110</v>
      </c>
      <c r="D23" s="27" t="s">
        <v>56</v>
      </c>
      <c r="E23" s="65">
        <v>85000</v>
      </c>
      <c r="G23" s="28">
        <f>E23+F23</f>
        <v>85000</v>
      </c>
      <c r="I23" s="28">
        <f>G23+H23</f>
        <v>85000</v>
      </c>
      <c r="K23" s="28">
        <f>I23+J23</f>
        <v>85000</v>
      </c>
      <c r="M23" s="29">
        <v>80000</v>
      </c>
      <c r="N23" s="24">
        <v>-5000</v>
      </c>
      <c r="O23" s="28">
        <f>M23+N23</f>
        <v>75000</v>
      </c>
      <c r="P23" s="24"/>
      <c r="Q23" s="28">
        <f>O23+P23</f>
        <v>75000</v>
      </c>
      <c r="R23" s="24"/>
      <c r="S23" s="28">
        <v>184000</v>
      </c>
      <c r="T23" s="28"/>
      <c r="U23" s="28">
        <f>S23+T23</f>
        <v>184000</v>
      </c>
      <c r="V23" s="28"/>
      <c r="W23" s="28">
        <f>U23+V23</f>
        <v>184000</v>
      </c>
      <c r="X23" s="28"/>
      <c r="Y23" s="28">
        <f>W23+X23</f>
        <v>184000</v>
      </c>
      <c r="Z23" s="27"/>
      <c r="AA23" s="28">
        <v>219000</v>
      </c>
      <c r="AB23" s="28">
        <v>25000</v>
      </c>
      <c r="AC23" s="28">
        <f t="shared" si="0"/>
        <v>244000</v>
      </c>
      <c r="AD23" s="28"/>
      <c r="AE23" s="28">
        <f t="shared" si="1"/>
        <v>244000</v>
      </c>
      <c r="AF23" s="28">
        <v>30000</v>
      </c>
      <c r="AG23" s="28">
        <f t="shared" si="2"/>
        <v>274000</v>
      </c>
      <c r="AH23" s="28"/>
      <c r="AI23" s="28">
        <f t="shared" si="3"/>
        <v>274000</v>
      </c>
      <c r="AJ23" s="28"/>
      <c r="AK23" s="28">
        <f t="shared" si="4"/>
        <v>274000</v>
      </c>
      <c r="AM23" s="28">
        <f t="shared" si="5"/>
        <v>274000</v>
      </c>
      <c r="AN23" s="28"/>
      <c r="AO23" s="28">
        <f t="shared" si="6"/>
        <v>274000</v>
      </c>
      <c r="AP23" s="28">
        <v>27092</v>
      </c>
      <c r="AQ23" s="28">
        <f t="shared" si="7"/>
        <v>301092</v>
      </c>
      <c r="AR23" s="24"/>
      <c r="AS23" s="28">
        <f t="shared" si="8"/>
        <v>301092</v>
      </c>
      <c r="AT23" s="27"/>
      <c r="AU23" s="28">
        <f t="shared" si="9"/>
        <v>301092</v>
      </c>
    </row>
    <row r="24" spans="1:47" ht="15">
      <c r="A24" s="26"/>
      <c r="B24" s="26"/>
      <c r="C24" s="38"/>
      <c r="D24" s="27" t="s">
        <v>57</v>
      </c>
      <c r="E24" s="53"/>
      <c r="G24" s="28"/>
      <c r="I24" s="28"/>
      <c r="K24" s="28"/>
      <c r="M24" s="29"/>
      <c r="N24" s="24"/>
      <c r="O24" s="28"/>
      <c r="P24" s="24"/>
      <c r="Q24" s="28"/>
      <c r="R24" s="24"/>
      <c r="S24" s="28"/>
      <c r="T24" s="28"/>
      <c r="U24" s="28"/>
      <c r="V24" s="28"/>
      <c r="W24" s="28"/>
      <c r="X24" s="28"/>
      <c r="Y24" s="28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M24" s="28"/>
      <c r="AN24" s="28"/>
      <c r="AO24" s="28"/>
      <c r="AP24" s="28"/>
      <c r="AQ24" s="28"/>
      <c r="AR24" s="24"/>
      <c r="AS24" s="28"/>
      <c r="AT24" s="27"/>
      <c r="AU24" s="28"/>
    </row>
    <row r="25" spans="1:47" ht="15">
      <c r="A25" s="38"/>
      <c r="B25" s="26"/>
      <c r="C25" s="38">
        <v>6410</v>
      </c>
      <c r="D25" s="27" t="s">
        <v>43</v>
      </c>
      <c r="E25" s="53"/>
      <c r="G25" s="54"/>
      <c r="I25" s="54"/>
      <c r="K25" s="28"/>
      <c r="M25" s="29"/>
      <c r="N25" s="24"/>
      <c r="O25" s="28"/>
      <c r="P25" s="24"/>
      <c r="Q25" s="28"/>
      <c r="R25" s="24"/>
      <c r="S25" s="28">
        <v>7000</v>
      </c>
      <c r="T25" s="28"/>
      <c r="U25" s="28">
        <f>S25+T25</f>
        <v>7000</v>
      </c>
      <c r="V25" s="28"/>
      <c r="W25" s="28">
        <f>U25+V25</f>
        <v>7000</v>
      </c>
      <c r="X25" s="28"/>
      <c r="Y25" s="28">
        <v>7000</v>
      </c>
      <c r="Z25" s="27"/>
      <c r="AA25" s="28">
        <v>7000</v>
      </c>
      <c r="AB25" s="28"/>
      <c r="AC25" s="28">
        <f t="shared" si="0"/>
        <v>7000</v>
      </c>
      <c r="AD25" s="28"/>
      <c r="AE25" s="28">
        <f t="shared" si="1"/>
        <v>7000</v>
      </c>
      <c r="AF25" s="28"/>
      <c r="AG25" s="28">
        <f t="shared" si="2"/>
        <v>7000</v>
      </c>
      <c r="AH25" s="28"/>
      <c r="AI25" s="28">
        <f t="shared" si="3"/>
        <v>7000</v>
      </c>
      <c r="AJ25" s="28"/>
      <c r="AK25" s="28">
        <f t="shared" si="4"/>
        <v>7000</v>
      </c>
      <c r="AM25" s="28">
        <f t="shared" si="5"/>
        <v>7000</v>
      </c>
      <c r="AN25" s="28"/>
      <c r="AO25" s="28">
        <f t="shared" si="6"/>
        <v>7000</v>
      </c>
      <c r="AP25" s="28"/>
      <c r="AQ25" s="28">
        <f t="shared" si="7"/>
        <v>7000</v>
      </c>
      <c r="AR25" s="24"/>
      <c r="AS25" s="28">
        <f t="shared" si="8"/>
        <v>7000</v>
      </c>
      <c r="AT25" s="27"/>
      <c r="AU25" s="28">
        <f t="shared" si="9"/>
        <v>7000</v>
      </c>
    </row>
    <row r="26" spans="1:47" ht="15">
      <c r="A26" s="38"/>
      <c r="B26" s="55"/>
      <c r="C26" s="66"/>
      <c r="D26" s="39" t="s">
        <v>39</v>
      </c>
      <c r="E26" s="53"/>
      <c r="G26" s="54"/>
      <c r="I26" s="54"/>
      <c r="K26" s="28"/>
      <c r="M26" s="29"/>
      <c r="N26" s="24"/>
      <c r="O26" s="28"/>
      <c r="P26" s="24"/>
      <c r="Q26" s="28"/>
      <c r="R26" s="24"/>
      <c r="S26" s="28"/>
      <c r="T26" s="28"/>
      <c r="U26" s="28"/>
      <c r="V26" s="28"/>
      <c r="W26" s="28"/>
      <c r="X26" s="28"/>
      <c r="Y26" s="28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M26" s="28"/>
      <c r="AN26" s="28"/>
      <c r="AO26" s="28"/>
      <c r="AP26" s="28"/>
      <c r="AQ26" s="28"/>
      <c r="AR26" s="24"/>
      <c r="AS26" s="28"/>
      <c r="AT26" s="27"/>
      <c r="AU26" s="28"/>
    </row>
    <row r="27" spans="1:47" ht="15.75">
      <c r="A27" s="80"/>
      <c r="B27" s="81"/>
      <c r="C27" s="81"/>
      <c r="D27" s="86"/>
      <c r="E27" s="30">
        <f>E19+E21+E23</f>
        <v>235000</v>
      </c>
      <c r="F27" s="31"/>
      <c r="G27" s="32">
        <f>E27+F27</f>
        <v>235000</v>
      </c>
      <c r="H27" s="31"/>
      <c r="I27" s="32">
        <f>G27+H27</f>
        <v>235000</v>
      </c>
      <c r="J27" s="31"/>
      <c r="K27" s="30">
        <f>I27+J27</f>
        <v>235000</v>
      </c>
      <c r="L27" s="31"/>
      <c r="M27" s="33">
        <f>M23+M21+M19</f>
        <v>240000</v>
      </c>
      <c r="N27" s="34">
        <f>N23+N21+N19</f>
        <v>-70000</v>
      </c>
      <c r="O27" s="33">
        <f>O23+O21+O19</f>
        <v>170000</v>
      </c>
      <c r="P27" s="34"/>
      <c r="Q27" s="33">
        <f>Q23+Q21+Q19</f>
        <v>170000</v>
      </c>
      <c r="R27" s="34"/>
      <c r="S27" s="33">
        <f>S23+S21+S19+S25</f>
        <v>276000</v>
      </c>
      <c r="T27" s="33">
        <f>T23+T21+T19+T25</f>
        <v>-10000</v>
      </c>
      <c r="U27" s="33">
        <f>U23+U21+U19+U25</f>
        <v>266000</v>
      </c>
      <c r="V27" s="33"/>
      <c r="W27" s="33">
        <f>W23+W21+W19+W25</f>
        <v>266000</v>
      </c>
      <c r="X27" s="33"/>
      <c r="Y27" s="33">
        <f>Y23+Y21+Y19+Y25</f>
        <v>266000</v>
      </c>
      <c r="Z27" s="33"/>
      <c r="AA27" s="33">
        <f>AA23+AA21+AA19+AA25</f>
        <v>299000</v>
      </c>
      <c r="AB27" s="67">
        <f>SUM(AB19:AB26)</f>
        <v>25000</v>
      </c>
      <c r="AC27" s="67">
        <f t="shared" si="0"/>
        <v>324000</v>
      </c>
      <c r="AD27" s="67"/>
      <c r="AE27" s="67">
        <f>SUM(AE19:AE26)</f>
        <v>324000</v>
      </c>
      <c r="AF27" s="67">
        <f>SUM(AF19:AF26)</f>
        <v>30000</v>
      </c>
      <c r="AG27" s="67">
        <f t="shared" si="2"/>
        <v>354000</v>
      </c>
      <c r="AH27" s="67"/>
      <c r="AI27" s="67">
        <f t="shared" si="3"/>
        <v>354000</v>
      </c>
      <c r="AJ27" s="67"/>
      <c r="AK27" s="67">
        <f t="shared" si="4"/>
        <v>354000</v>
      </c>
      <c r="AL27" s="71"/>
      <c r="AM27" s="67">
        <f t="shared" si="5"/>
        <v>354000</v>
      </c>
      <c r="AN27" s="67"/>
      <c r="AO27" s="67">
        <f t="shared" si="6"/>
        <v>354000</v>
      </c>
      <c r="AP27" s="67">
        <f>SUM(AP19:AP26)</f>
        <v>27092</v>
      </c>
      <c r="AQ27" s="67">
        <f t="shared" si="7"/>
        <v>381092</v>
      </c>
      <c r="AR27" s="72"/>
      <c r="AS27" s="67">
        <f t="shared" si="8"/>
        <v>381092</v>
      </c>
      <c r="AT27" s="99"/>
      <c r="AU27" s="67">
        <f t="shared" si="9"/>
        <v>381092</v>
      </c>
    </row>
    <row r="28" spans="1:47" ht="15">
      <c r="A28" s="26">
        <v>750</v>
      </c>
      <c r="B28" s="26">
        <v>75011</v>
      </c>
      <c r="C28" s="38">
        <v>2110</v>
      </c>
      <c r="D28" s="21" t="s">
        <v>56</v>
      </c>
      <c r="E28" s="65">
        <v>126816</v>
      </c>
      <c r="G28" s="28">
        <f>E28+F28</f>
        <v>126816</v>
      </c>
      <c r="I28" s="22">
        <v>119824</v>
      </c>
      <c r="J28" s="24"/>
      <c r="K28" s="22">
        <f>I28+J28</f>
        <v>119824</v>
      </c>
      <c r="M28" s="23">
        <v>113832</v>
      </c>
      <c r="N28" s="24"/>
      <c r="O28" s="28">
        <f>M28+N28</f>
        <v>113832</v>
      </c>
      <c r="P28" s="24"/>
      <c r="Q28" s="28">
        <f>O28+P28</f>
        <v>113832</v>
      </c>
      <c r="R28" s="24"/>
      <c r="S28" s="28">
        <v>125595</v>
      </c>
      <c r="T28" s="28"/>
      <c r="U28" s="28">
        <f>S28+T28</f>
        <v>125595</v>
      </c>
      <c r="V28" s="28"/>
      <c r="W28" s="28">
        <f>U28+V28</f>
        <v>125595</v>
      </c>
      <c r="X28" s="28"/>
      <c r="Y28" s="28">
        <f>W28+X28</f>
        <v>125595</v>
      </c>
      <c r="Z28" s="27"/>
      <c r="AA28" s="28">
        <v>127861</v>
      </c>
      <c r="AB28" s="28"/>
      <c r="AC28" s="28">
        <f t="shared" si="0"/>
        <v>127861</v>
      </c>
      <c r="AD28" s="28"/>
      <c r="AE28" s="28">
        <f t="shared" si="1"/>
        <v>127861</v>
      </c>
      <c r="AF28" s="28"/>
      <c r="AG28" s="28">
        <f t="shared" si="2"/>
        <v>127861</v>
      </c>
      <c r="AH28" s="28"/>
      <c r="AI28" s="28">
        <f t="shared" si="3"/>
        <v>127861</v>
      </c>
      <c r="AJ28" s="28"/>
      <c r="AK28" s="28">
        <f t="shared" si="4"/>
        <v>127861</v>
      </c>
      <c r="AM28" s="28">
        <f t="shared" si="5"/>
        <v>127861</v>
      </c>
      <c r="AN28" s="28"/>
      <c r="AO28" s="28">
        <f t="shared" si="6"/>
        <v>127861</v>
      </c>
      <c r="AP28" s="28"/>
      <c r="AQ28" s="28">
        <f t="shared" si="7"/>
        <v>127861</v>
      </c>
      <c r="AR28" s="24"/>
      <c r="AS28" s="28">
        <f t="shared" si="8"/>
        <v>127861</v>
      </c>
      <c r="AT28" s="27"/>
      <c r="AU28" s="28">
        <f t="shared" si="9"/>
        <v>127861</v>
      </c>
    </row>
    <row r="29" spans="1:47" ht="15">
      <c r="A29" s="26"/>
      <c r="B29" s="26"/>
      <c r="C29" s="38"/>
      <c r="D29" s="27" t="s">
        <v>57</v>
      </c>
      <c r="E29" s="53"/>
      <c r="G29" s="28"/>
      <c r="I29" s="28"/>
      <c r="K29" s="28"/>
      <c r="M29" s="29"/>
      <c r="N29" s="24"/>
      <c r="O29" s="28"/>
      <c r="P29" s="24"/>
      <c r="Q29" s="28"/>
      <c r="R29" s="24"/>
      <c r="S29" s="28"/>
      <c r="T29" s="28"/>
      <c r="U29" s="28"/>
      <c r="V29" s="28"/>
      <c r="W29" s="28"/>
      <c r="X29" s="28"/>
      <c r="Y29" s="28"/>
      <c r="Z29" s="27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M29" s="28"/>
      <c r="AN29" s="28"/>
      <c r="AO29" s="28"/>
      <c r="AP29" s="28"/>
      <c r="AQ29" s="28"/>
      <c r="AR29" s="24"/>
      <c r="AS29" s="28"/>
      <c r="AT29" s="27"/>
      <c r="AU29" s="28"/>
    </row>
    <row r="30" spans="1:47" ht="15">
      <c r="A30" s="26"/>
      <c r="B30" s="26">
        <v>75045</v>
      </c>
      <c r="C30" s="38">
        <v>2110</v>
      </c>
      <c r="D30" s="27" t="s">
        <v>56</v>
      </c>
      <c r="E30" s="65">
        <v>22000</v>
      </c>
      <c r="G30" s="28">
        <f>E30+F30</f>
        <v>22000</v>
      </c>
      <c r="I30" s="28">
        <f>G30+H30</f>
        <v>22000</v>
      </c>
      <c r="K30" s="28">
        <f>I30+J30</f>
        <v>22000</v>
      </c>
      <c r="M30" s="29">
        <v>17600</v>
      </c>
      <c r="N30" s="24"/>
      <c r="O30" s="28">
        <f>M30+N30</f>
        <v>17600</v>
      </c>
      <c r="P30" s="24"/>
      <c r="Q30" s="28">
        <f>O30+P30</f>
        <v>17600</v>
      </c>
      <c r="R30" s="24"/>
      <c r="S30" s="28">
        <v>16000</v>
      </c>
      <c r="T30" s="28"/>
      <c r="U30" s="28">
        <f>S30+T30</f>
        <v>16000</v>
      </c>
      <c r="V30" s="28"/>
      <c r="W30" s="28">
        <f>U30+V30</f>
        <v>16000</v>
      </c>
      <c r="X30" s="28"/>
      <c r="Y30" s="28">
        <f>W30+X30</f>
        <v>16000</v>
      </c>
      <c r="Z30" s="27"/>
      <c r="AA30" s="28">
        <v>16500</v>
      </c>
      <c r="AB30" s="28"/>
      <c r="AC30" s="28">
        <f t="shared" si="0"/>
        <v>16500</v>
      </c>
      <c r="AD30" s="28"/>
      <c r="AE30" s="28">
        <f t="shared" si="1"/>
        <v>16500</v>
      </c>
      <c r="AF30" s="28"/>
      <c r="AG30" s="28">
        <f t="shared" si="2"/>
        <v>16500</v>
      </c>
      <c r="AH30" s="28"/>
      <c r="AI30" s="28">
        <f t="shared" si="3"/>
        <v>16500</v>
      </c>
      <c r="AJ30" s="28">
        <v>-107</v>
      </c>
      <c r="AK30" s="28">
        <f t="shared" si="4"/>
        <v>16393</v>
      </c>
      <c r="AM30" s="28">
        <f t="shared" si="5"/>
        <v>16393</v>
      </c>
      <c r="AN30" s="28"/>
      <c r="AO30" s="28">
        <f t="shared" si="6"/>
        <v>16393</v>
      </c>
      <c r="AP30" s="28"/>
      <c r="AQ30" s="28">
        <f t="shared" si="7"/>
        <v>16393</v>
      </c>
      <c r="AR30" s="24"/>
      <c r="AS30" s="28">
        <f t="shared" si="8"/>
        <v>16393</v>
      </c>
      <c r="AT30" s="27"/>
      <c r="AU30" s="28">
        <f t="shared" si="9"/>
        <v>16393</v>
      </c>
    </row>
    <row r="31" spans="1:47" ht="15">
      <c r="A31" s="26"/>
      <c r="B31" s="26"/>
      <c r="C31" s="38"/>
      <c r="D31" s="39" t="s">
        <v>57</v>
      </c>
      <c r="E31" s="53"/>
      <c r="G31" s="35"/>
      <c r="I31" s="28"/>
      <c r="K31" s="28"/>
      <c r="M31" s="29"/>
      <c r="N31" s="24"/>
      <c r="O31" s="28"/>
      <c r="P31" s="24"/>
      <c r="Q31" s="28"/>
      <c r="R31" s="24"/>
      <c r="S31" s="28"/>
      <c r="T31" s="28"/>
      <c r="U31" s="28"/>
      <c r="V31" s="28"/>
      <c r="W31" s="28"/>
      <c r="X31" s="28"/>
      <c r="Y31" s="28"/>
      <c r="Z31" s="27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M31" s="28"/>
      <c r="AN31" s="28"/>
      <c r="AO31" s="28"/>
      <c r="AP31" s="28"/>
      <c r="AQ31" s="28"/>
      <c r="AR31" s="24"/>
      <c r="AS31" s="28"/>
      <c r="AT31" s="27"/>
      <c r="AU31" s="28"/>
    </row>
    <row r="32" spans="1:47" ht="15.75">
      <c r="A32" s="80"/>
      <c r="B32" s="81"/>
      <c r="C32" s="81"/>
      <c r="D32" s="86"/>
      <c r="E32" s="30">
        <f>E28+E30</f>
        <v>148816</v>
      </c>
      <c r="F32" s="36"/>
      <c r="G32" s="30">
        <f>E32+F32</f>
        <v>148816</v>
      </c>
      <c r="H32" s="31"/>
      <c r="I32" s="37">
        <f>I28+I30</f>
        <v>141824</v>
      </c>
      <c r="J32" s="30">
        <f>J28+J30</f>
        <v>0</v>
      </c>
      <c r="K32" s="30">
        <f>K28+K30</f>
        <v>141824</v>
      </c>
      <c r="L32" s="31"/>
      <c r="M32" s="33">
        <f>M30+M28</f>
        <v>131432</v>
      </c>
      <c r="N32" s="34"/>
      <c r="O32" s="33">
        <f>O30+O28</f>
        <v>131432</v>
      </c>
      <c r="P32" s="34"/>
      <c r="Q32" s="33">
        <f>Q30+Q28</f>
        <v>131432</v>
      </c>
      <c r="R32" s="34"/>
      <c r="S32" s="33">
        <f>S30+S28</f>
        <v>141595</v>
      </c>
      <c r="T32" s="33"/>
      <c r="U32" s="33">
        <f>U30+U28</f>
        <v>141595</v>
      </c>
      <c r="V32" s="33"/>
      <c r="W32" s="33">
        <f>W30+W28</f>
        <v>141595</v>
      </c>
      <c r="X32" s="33"/>
      <c r="Y32" s="33">
        <f>SUM(Y28:Y31)</f>
        <v>141595</v>
      </c>
      <c r="Z32" s="33"/>
      <c r="AA32" s="33">
        <f>SUM(AA28:AA31)</f>
        <v>144361</v>
      </c>
      <c r="AB32" s="67"/>
      <c r="AC32" s="67">
        <f t="shared" si="0"/>
        <v>144361</v>
      </c>
      <c r="AD32" s="67"/>
      <c r="AE32" s="67">
        <f t="shared" si="1"/>
        <v>144361</v>
      </c>
      <c r="AF32" s="67"/>
      <c r="AG32" s="67">
        <f t="shared" si="2"/>
        <v>144361</v>
      </c>
      <c r="AH32" s="67"/>
      <c r="AI32" s="67">
        <f t="shared" si="3"/>
        <v>144361</v>
      </c>
      <c r="AJ32" s="67">
        <f>SUM(AJ28:AJ31)</f>
        <v>-107</v>
      </c>
      <c r="AK32" s="67">
        <f t="shared" si="4"/>
        <v>144254</v>
      </c>
      <c r="AL32" s="71"/>
      <c r="AM32" s="67">
        <f t="shared" si="5"/>
        <v>144254</v>
      </c>
      <c r="AN32" s="67"/>
      <c r="AO32" s="67">
        <f t="shared" si="6"/>
        <v>144254</v>
      </c>
      <c r="AP32" s="67"/>
      <c r="AQ32" s="67">
        <f t="shared" si="7"/>
        <v>144254</v>
      </c>
      <c r="AR32" s="72"/>
      <c r="AS32" s="67">
        <f t="shared" si="8"/>
        <v>144254</v>
      </c>
      <c r="AT32" s="99"/>
      <c r="AU32" s="67">
        <f t="shared" si="9"/>
        <v>144254</v>
      </c>
    </row>
    <row r="33" spans="1:47" ht="15">
      <c r="A33" s="26">
        <v>754</v>
      </c>
      <c r="B33" s="26">
        <v>75411</v>
      </c>
      <c r="C33" s="38">
        <v>2110</v>
      </c>
      <c r="D33" s="21" t="s">
        <v>56</v>
      </c>
      <c r="E33" s="65">
        <v>1603964</v>
      </c>
      <c r="G33" s="28">
        <f>E33+F33</f>
        <v>1603964</v>
      </c>
      <c r="I33" s="28">
        <v>1762623</v>
      </c>
      <c r="J33" s="24"/>
      <c r="K33" s="28">
        <f>I33+J33</f>
        <v>1762623</v>
      </c>
      <c r="M33" s="29">
        <v>1782242</v>
      </c>
      <c r="N33" s="24">
        <v>-7650</v>
      </c>
      <c r="O33" s="28">
        <f>M33+N33</f>
        <v>1774592</v>
      </c>
      <c r="P33" s="24">
        <v>58000</v>
      </c>
      <c r="Q33" s="28">
        <f>O33+P33</f>
        <v>1832592</v>
      </c>
      <c r="R33" s="24"/>
      <c r="S33" s="28">
        <v>2030927</v>
      </c>
      <c r="T33" s="28">
        <v>20588</v>
      </c>
      <c r="U33" s="28">
        <f>S33+T33</f>
        <v>2051515</v>
      </c>
      <c r="V33" s="28"/>
      <c r="W33" s="28">
        <f>U33+V33</f>
        <v>2051515</v>
      </c>
      <c r="X33" s="28">
        <v>27859</v>
      </c>
      <c r="Y33" s="28">
        <f>W33+X33</f>
        <v>2079374</v>
      </c>
      <c r="Z33" s="28">
        <v>17914</v>
      </c>
      <c r="AA33" s="28">
        <v>2454041</v>
      </c>
      <c r="AB33" s="28"/>
      <c r="AC33" s="92">
        <f t="shared" si="0"/>
        <v>2454041</v>
      </c>
      <c r="AD33" s="28">
        <v>50683</v>
      </c>
      <c r="AE33" s="92">
        <f>AC33+AD33+AD34</f>
        <v>2548599</v>
      </c>
      <c r="AF33" s="28">
        <v>142771</v>
      </c>
      <c r="AG33" s="69">
        <f>AE33+AF33+AF34</f>
        <v>2666870</v>
      </c>
      <c r="AH33" s="28">
        <v>25328</v>
      </c>
      <c r="AI33" s="28">
        <f t="shared" si="3"/>
        <v>2692198</v>
      </c>
      <c r="AJ33" s="28">
        <v>50</v>
      </c>
      <c r="AK33" s="28">
        <f t="shared" si="4"/>
        <v>2692248</v>
      </c>
      <c r="AM33" s="28">
        <f t="shared" si="5"/>
        <v>2692248</v>
      </c>
      <c r="AN33" s="28"/>
      <c r="AO33" s="92">
        <f t="shared" si="6"/>
        <v>2692248</v>
      </c>
      <c r="AP33" s="28">
        <v>2889</v>
      </c>
      <c r="AQ33" s="92">
        <f>AO33+AP33+AP34</f>
        <v>2704077</v>
      </c>
      <c r="AR33" s="24"/>
      <c r="AS33" s="28">
        <f t="shared" si="8"/>
        <v>2704077</v>
      </c>
      <c r="AT33" s="27"/>
      <c r="AU33" s="28">
        <f t="shared" si="9"/>
        <v>2704077</v>
      </c>
    </row>
    <row r="34" spans="1:47" ht="15">
      <c r="A34" s="26"/>
      <c r="B34" s="26"/>
      <c r="C34" s="38"/>
      <c r="D34" s="27" t="s">
        <v>57</v>
      </c>
      <c r="E34" s="53"/>
      <c r="G34" s="28"/>
      <c r="I34" s="28"/>
      <c r="K34" s="28"/>
      <c r="M34" s="29"/>
      <c r="N34" s="24"/>
      <c r="O34" s="28"/>
      <c r="P34" s="24"/>
      <c r="Q34" s="28"/>
      <c r="R34" s="24"/>
      <c r="S34" s="28"/>
      <c r="T34" s="28"/>
      <c r="U34" s="28"/>
      <c r="V34" s="28"/>
      <c r="W34" s="28"/>
      <c r="X34" s="28"/>
      <c r="Y34" s="28"/>
      <c r="Z34" s="27"/>
      <c r="AA34" s="28"/>
      <c r="AB34" s="28"/>
      <c r="AC34" s="93"/>
      <c r="AD34" s="28">
        <v>43875</v>
      </c>
      <c r="AE34" s="93"/>
      <c r="AF34" s="28">
        <v>-24500</v>
      </c>
      <c r="AG34" s="68"/>
      <c r="AH34" s="28"/>
      <c r="AI34" s="28"/>
      <c r="AJ34" s="28"/>
      <c r="AK34" s="28"/>
      <c r="AM34" s="28"/>
      <c r="AN34" s="28"/>
      <c r="AO34" s="93"/>
      <c r="AP34" s="28">
        <v>8940</v>
      </c>
      <c r="AQ34" s="93"/>
      <c r="AR34" s="24"/>
      <c r="AS34" s="28"/>
      <c r="AT34" s="27"/>
      <c r="AU34" s="28"/>
    </row>
    <row r="35" spans="1:47" ht="15">
      <c r="A35" s="26"/>
      <c r="B35" s="26"/>
      <c r="C35" s="38"/>
      <c r="D35" s="27"/>
      <c r="E35" s="53"/>
      <c r="G35" s="28"/>
      <c r="I35" s="28"/>
      <c r="K35" s="28"/>
      <c r="M35" s="29"/>
      <c r="N35" s="24"/>
      <c r="O35" s="28"/>
      <c r="P35" s="24"/>
      <c r="Q35" s="28"/>
      <c r="R35" s="24"/>
      <c r="S35" s="28"/>
      <c r="T35" s="28"/>
      <c r="U35" s="28"/>
      <c r="V35" s="28"/>
      <c r="W35" s="28"/>
      <c r="X35" s="28"/>
      <c r="Y35" s="28"/>
      <c r="Z35" s="27"/>
      <c r="AA35" s="28"/>
      <c r="AB35" s="28"/>
      <c r="AC35" s="68"/>
      <c r="AD35" s="28"/>
      <c r="AE35" s="68"/>
      <c r="AF35" s="28"/>
      <c r="AG35" s="68"/>
      <c r="AH35" s="28"/>
      <c r="AI35" s="28"/>
      <c r="AJ35" s="28"/>
      <c r="AK35" s="28"/>
      <c r="AM35" s="28"/>
      <c r="AN35" s="28"/>
      <c r="AO35" s="28"/>
      <c r="AP35" s="28"/>
      <c r="AQ35" s="28"/>
      <c r="AR35" s="24"/>
      <c r="AS35" s="28"/>
      <c r="AT35" s="27"/>
      <c r="AU35" s="28"/>
    </row>
    <row r="36" spans="1:47" ht="15">
      <c r="A36" s="26"/>
      <c r="B36" s="26"/>
      <c r="C36" s="38">
        <v>6410</v>
      </c>
      <c r="D36" s="27" t="s">
        <v>38</v>
      </c>
      <c r="E36" s="65">
        <v>300000</v>
      </c>
      <c r="F36" s="24">
        <v>331000</v>
      </c>
      <c r="G36" s="28">
        <f>E36+F36</f>
        <v>631000</v>
      </c>
      <c r="I36" s="28">
        <f>G36+H36</f>
        <v>631000</v>
      </c>
      <c r="K36" s="28">
        <f>I36+J36</f>
        <v>631000</v>
      </c>
      <c r="M36" s="29">
        <v>1000000</v>
      </c>
      <c r="N36" s="24">
        <v>-310000</v>
      </c>
      <c r="O36" s="28">
        <f>M36+N36</f>
        <v>690000</v>
      </c>
      <c r="P36" s="24">
        <v>-20000</v>
      </c>
      <c r="Q36" s="28">
        <f>O36+P36</f>
        <v>670000</v>
      </c>
      <c r="R36" s="24"/>
      <c r="S36" s="28">
        <v>900000</v>
      </c>
      <c r="T36" s="28"/>
      <c r="U36" s="28">
        <f>S36+T36</f>
        <v>900000</v>
      </c>
      <c r="V36" s="28"/>
      <c r="W36" s="28">
        <f>U36+V36</f>
        <v>900000</v>
      </c>
      <c r="X36" s="28"/>
      <c r="Y36" s="28">
        <f>W36+X36</f>
        <v>900000</v>
      </c>
      <c r="Z36" s="27"/>
      <c r="AA36" s="28">
        <v>295000</v>
      </c>
      <c r="AB36" s="28"/>
      <c r="AC36" s="28">
        <f t="shared" si="0"/>
        <v>295000</v>
      </c>
      <c r="AD36" s="28"/>
      <c r="AE36" s="28">
        <f t="shared" si="1"/>
        <v>295000</v>
      </c>
      <c r="AF36" s="28">
        <v>24500</v>
      </c>
      <c r="AG36" s="28">
        <f t="shared" si="2"/>
        <v>319500</v>
      </c>
      <c r="AH36" s="28"/>
      <c r="AI36" s="28">
        <f t="shared" si="3"/>
        <v>319500</v>
      </c>
      <c r="AJ36" s="28">
        <v>-50</v>
      </c>
      <c r="AK36" s="28">
        <f t="shared" si="4"/>
        <v>319450</v>
      </c>
      <c r="AM36" s="28">
        <f t="shared" si="5"/>
        <v>319450</v>
      </c>
      <c r="AN36" s="28"/>
      <c r="AO36" s="28">
        <f t="shared" si="6"/>
        <v>319450</v>
      </c>
      <c r="AP36" s="28"/>
      <c r="AQ36" s="28">
        <f t="shared" si="7"/>
        <v>319450</v>
      </c>
      <c r="AR36" s="24"/>
      <c r="AS36" s="28">
        <f t="shared" si="8"/>
        <v>319450</v>
      </c>
      <c r="AT36" s="27"/>
      <c r="AU36" s="28">
        <f t="shared" si="9"/>
        <v>319450</v>
      </c>
    </row>
    <row r="37" spans="1:47" ht="15">
      <c r="A37" s="26"/>
      <c r="B37" s="26"/>
      <c r="C37" s="38"/>
      <c r="D37" s="27" t="s">
        <v>39</v>
      </c>
      <c r="E37" s="65"/>
      <c r="F37" s="24"/>
      <c r="G37" s="28"/>
      <c r="I37" s="28"/>
      <c r="K37" s="28"/>
      <c r="M37" s="29"/>
      <c r="N37" s="24"/>
      <c r="O37" s="28"/>
      <c r="P37" s="24"/>
      <c r="Q37" s="28"/>
      <c r="R37" s="24"/>
      <c r="S37" s="28"/>
      <c r="T37" s="28"/>
      <c r="U37" s="28"/>
      <c r="V37" s="28"/>
      <c r="W37" s="28"/>
      <c r="X37" s="28"/>
      <c r="Y37" s="28"/>
      <c r="Z37" s="27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M37" s="28"/>
      <c r="AN37" s="28"/>
      <c r="AO37" s="28"/>
      <c r="AP37" s="28"/>
      <c r="AQ37" s="28"/>
      <c r="AR37" s="24"/>
      <c r="AS37" s="28"/>
      <c r="AT37" s="27"/>
      <c r="AU37" s="28"/>
    </row>
    <row r="38" spans="1:47" ht="15">
      <c r="A38" s="26"/>
      <c r="B38" s="26">
        <v>75414</v>
      </c>
      <c r="C38" s="38">
        <v>2110</v>
      </c>
      <c r="D38" s="27" t="s">
        <v>56</v>
      </c>
      <c r="E38" s="65"/>
      <c r="F38" s="24"/>
      <c r="G38" s="28"/>
      <c r="I38" s="28"/>
      <c r="K38" s="28"/>
      <c r="M38" s="29"/>
      <c r="N38" s="24"/>
      <c r="O38" s="28"/>
      <c r="P38" s="24"/>
      <c r="Q38" s="28"/>
      <c r="R38" s="24"/>
      <c r="S38" s="28">
        <v>400</v>
      </c>
      <c r="T38" s="28"/>
      <c r="U38" s="28">
        <f>S38+T38</f>
        <v>400</v>
      </c>
      <c r="V38" s="28"/>
      <c r="W38" s="28">
        <f>U38+V38</f>
        <v>400</v>
      </c>
      <c r="X38" s="28"/>
      <c r="Y38" s="28">
        <f>W38+X38</f>
        <v>400</v>
      </c>
      <c r="Z38" s="27"/>
      <c r="AA38" s="28">
        <v>400</v>
      </c>
      <c r="AB38" s="28"/>
      <c r="AC38" s="28">
        <f t="shared" si="0"/>
        <v>400</v>
      </c>
      <c r="AD38" s="28"/>
      <c r="AE38" s="28">
        <f t="shared" si="1"/>
        <v>400</v>
      </c>
      <c r="AF38" s="28"/>
      <c r="AG38" s="28">
        <f t="shared" si="2"/>
        <v>400</v>
      </c>
      <c r="AH38" s="28"/>
      <c r="AI38" s="28">
        <f t="shared" si="3"/>
        <v>400</v>
      </c>
      <c r="AJ38" s="28"/>
      <c r="AK38" s="28">
        <f t="shared" si="4"/>
        <v>400</v>
      </c>
      <c r="AM38" s="28">
        <f t="shared" si="5"/>
        <v>400</v>
      </c>
      <c r="AN38" s="28"/>
      <c r="AO38" s="28">
        <f t="shared" si="6"/>
        <v>400</v>
      </c>
      <c r="AP38" s="28"/>
      <c r="AQ38" s="28">
        <f t="shared" si="7"/>
        <v>400</v>
      </c>
      <c r="AR38" s="24"/>
      <c r="AS38" s="28">
        <f t="shared" si="8"/>
        <v>400</v>
      </c>
      <c r="AT38" s="27"/>
      <c r="AU38" s="28">
        <f t="shared" si="9"/>
        <v>400</v>
      </c>
    </row>
    <row r="39" spans="1:47" ht="15">
      <c r="A39" s="26"/>
      <c r="B39" s="26"/>
      <c r="C39" s="38"/>
      <c r="D39" s="39" t="s">
        <v>57</v>
      </c>
      <c r="E39" s="53"/>
      <c r="G39" s="28"/>
      <c r="I39" s="35"/>
      <c r="K39" s="28"/>
      <c r="M39" s="29"/>
      <c r="N39" s="24"/>
      <c r="O39" s="28"/>
      <c r="P39" s="24"/>
      <c r="Q39" s="28"/>
      <c r="R39" s="24"/>
      <c r="S39" s="28"/>
      <c r="T39" s="28"/>
      <c r="U39" s="28"/>
      <c r="V39" s="28"/>
      <c r="W39" s="28"/>
      <c r="X39" s="28"/>
      <c r="Y39" s="28"/>
      <c r="Z39" s="27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M39" s="28"/>
      <c r="AN39" s="28"/>
      <c r="AO39" s="28"/>
      <c r="AP39" s="28"/>
      <c r="AQ39" s="28"/>
      <c r="AR39" s="24"/>
      <c r="AS39" s="28"/>
      <c r="AT39" s="27"/>
      <c r="AU39" s="28"/>
    </row>
    <row r="40" spans="1:47" ht="15.75">
      <c r="A40" s="83"/>
      <c r="B40" s="81"/>
      <c r="C40" s="81"/>
      <c r="D40" s="87"/>
      <c r="E40" s="30" t="e">
        <f>#REF!+E33+E36</f>
        <v>#REF!</v>
      </c>
      <c r="F40" s="32">
        <v>331000</v>
      </c>
      <c r="G40" s="32" t="e">
        <f>E40+F40</f>
        <v>#REF!</v>
      </c>
      <c r="H40" s="36"/>
      <c r="I40" s="30" t="e">
        <f>I36+I33+#REF!</f>
        <v>#REF!</v>
      </c>
      <c r="J40" s="32" t="e">
        <f>J36+J33+#REF!</f>
        <v>#REF!</v>
      </c>
      <c r="K40" s="30" t="e">
        <f>K36+K33+#REF!</f>
        <v>#REF!</v>
      </c>
      <c r="L40" s="31"/>
      <c r="M40" s="33" t="e">
        <f>M36+M33+#REF!</f>
        <v>#REF!</v>
      </c>
      <c r="N40" s="34" t="e">
        <f>N36+N33+#REF!</f>
        <v>#REF!</v>
      </c>
      <c r="O40" s="33" t="e">
        <f>O36+O33+#REF!</f>
        <v>#REF!</v>
      </c>
      <c r="P40" s="34">
        <f>SUM(P33:P39)</f>
        <v>38000</v>
      </c>
      <c r="Q40" s="33" t="e">
        <f>Q36+Q33+#REF!</f>
        <v>#REF!</v>
      </c>
      <c r="R40" s="34">
        <f>SUM(R33:R39)</f>
        <v>0</v>
      </c>
      <c r="S40" s="33">
        <f>SUM(S33:S38)</f>
        <v>2931327</v>
      </c>
      <c r="T40" s="33">
        <f>SUM(T33:T38)</f>
        <v>20588</v>
      </c>
      <c r="U40" s="33">
        <f>SUM(U33:U39)</f>
        <v>2951915</v>
      </c>
      <c r="V40" s="33">
        <f>SUM(V33:V38)</f>
        <v>0</v>
      </c>
      <c r="W40" s="33">
        <f>SUM(W33:W39)</f>
        <v>2951915</v>
      </c>
      <c r="X40" s="33">
        <f>SUM(X33:X38)</f>
        <v>27859</v>
      </c>
      <c r="Y40" s="33">
        <f>SUM(Y33:Y39)</f>
        <v>2979774</v>
      </c>
      <c r="Z40" s="33">
        <f>SUM(Z33:Z39)</f>
        <v>17914</v>
      </c>
      <c r="AA40" s="33">
        <f>SUM(AA33:AA39)</f>
        <v>2749441</v>
      </c>
      <c r="AB40" s="67"/>
      <c r="AC40" s="67">
        <f t="shared" si="0"/>
        <v>2749441</v>
      </c>
      <c r="AD40" s="67">
        <f>SUM(AD33:AD39)</f>
        <v>94558</v>
      </c>
      <c r="AE40" s="67">
        <f>SUM(AE33:AE39)</f>
        <v>2843999</v>
      </c>
      <c r="AF40" s="67">
        <f>SUM(AF33:AF39)</f>
        <v>142771</v>
      </c>
      <c r="AG40" s="67">
        <f t="shared" si="2"/>
        <v>2986770</v>
      </c>
      <c r="AH40" s="67">
        <f>SUM(AH33:AH39)</f>
        <v>25328</v>
      </c>
      <c r="AI40" s="67">
        <f t="shared" si="3"/>
        <v>3012098</v>
      </c>
      <c r="AJ40" s="67">
        <f>SUM(AJ33:AJ39)</f>
        <v>0</v>
      </c>
      <c r="AK40" s="67">
        <f t="shared" si="4"/>
        <v>3012098</v>
      </c>
      <c r="AL40" s="71"/>
      <c r="AM40" s="67">
        <f t="shared" si="5"/>
        <v>3012098</v>
      </c>
      <c r="AN40" s="67"/>
      <c r="AO40" s="67">
        <f t="shared" si="6"/>
        <v>3012098</v>
      </c>
      <c r="AP40" s="67">
        <f>SUM(AP33:AP39)</f>
        <v>11829</v>
      </c>
      <c r="AQ40" s="67">
        <f t="shared" si="7"/>
        <v>3023927</v>
      </c>
      <c r="AR40" s="72"/>
      <c r="AS40" s="67">
        <f t="shared" si="8"/>
        <v>3023927</v>
      </c>
      <c r="AT40" s="99"/>
      <c r="AU40" s="67">
        <f t="shared" si="9"/>
        <v>3023927</v>
      </c>
    </row>
    <row r="41" spans="1:47" ht="15">
      <c r="A41" s="26">
        <v>851</v>
      </c>
      <c r="B41" s="38">
        <v>85156</v>
      </c>
      <c r="C41" s="26">
        <v>2110</v>
      </c>
      <c r="D41" s="21" t="s">
        <v>56</v>
      </c>
      <c r="E41" s="28">
        <v>0</v>
      </c>
      <c r="F41" s="24">
        <v>514000</v>
      </c>
      <c r="G41" s="28">
        <f>E41+F41</f>
        <v>514000</v>
      </c>
      <c r="I41" s="28">
        <v>660600</v>
      </c>
      <c r="J41" s="24"/>
      <c r="K41" s="28">
        <f>I41+J41</f>
        <v>660600</v>
      </c>
      <c r="M41" s="29">
        <v>405670</v>
      </c>
      <c r="N41" s="24">
        <v>-63200</v>
      </c>
      <c r="O41" s="28">
        <f>M41+N41</f>
        <v>342470</v>
      </c>
      <c r="P41" s="24"/>
      <c r="Q41" s="28">
        <f>O41+P41</f>
        <v>342470</v>
      </c>
      <c r="R41" s="24"/>
      <c r="S41" s="28">
        <v>481000</v>
      </c>
      <c r="T41" s="28"/>
      <c r="U41" s="28">
        <f>S41+T41</f>
        <v>481000</v>
      </c>
      <c r="V41" s="28">
        <v>32733</v>
      </c>
      <c r="W41" s="28">
        <f>U41+V41</f>
        <v>513733</v>
      </c>
      <c r="X41" s="28"/>
      <c r="Y41" s="28">
        <f>W41+X41</f>
        <v>513733</v>
      </c>
      <c r="Z41" s="27"/>
      <c r="AA41" s="28">
        <v>528000</v>
      </c>
      <c r="AB41" s="28">
        <v>-32000</v>
      </c>
      <c r="AC41" s="28">
        <f t="shared" si="0"/>
        <v>496000</v>
      </c>
      <c r="AD41" s="28"/>
      <c r="AE41" s="28">
        <f t="shared" si="1"/>
        <v>496000</v>
      </c>
      <c r="AF41" s="28"/>
      <c r="AG41" s="28">
        <f t="shared" si="2"/>
        <v>496000</v>
      </c>
      <c r="AH41" s="28"/>
      <c r="AI41" s="28">
        <f t="shared" si="3"/>
        <v>496000</v>
      </c>
      <c r="AJ41" s="28"/>
      <c r="AK41" s="28">
        <f t="shared" si="4"/>
        <v>496000</v>
      </c>
      <c r="AM41" s="28">
        <f t="shared" si="5"/>
        <v>496000</v>
      </c>
      <c r="AN41" s="28">
        <v>-104800</v>
      </c>
      <c r="AO41" s="28">
        <f t="shared" si="6"/>
        <v>391200</v>
      </c>
      <c r="AP41" s="28"/>
      <c r="AQ41" s="28">
        <f t="shared" si="7"/>
        <v>391200</v>
      </c>
      <c r="AR41" s="24"/>
      <c r="AS41" s="28">
        <f t="shared" si="8"/>
        <v>391200</v>
      </c>
      <c r="AT41" s="27"/>
      <c r="AU41" s="28">
        <f t="shared" si="9"/>
        <v>391200</v>
      </c>
    </row>
    <row r="42" spans="1:47" ht="15">
      <c r="A42" s="39"/>
      <c r="B42" s="40"/>
      <c r="C42" s="39"/>
      <c r="D42" s="27" t="s">
        <v>57</v>
      </c>
      <c r="E42" s="39"/>
      <c r="G42" s="28"/>
      <c r="I42" s="28"/>
      <c r="K42" s="28"/>
      <c r="M42" s="29"/>
      <c r="N42" s="24"/>
      <c r="O42" s="28"/>
      <c r="P42" s="24"/>
      <c r="Q42" s="28"/>
      <c r="R42" s="24"/>
      <c r="S42" s="28"/>
      <c r="T42" s="28"/>
      <c r="U42" s="28"/>
      <c r="V42" s="28"/>
      <c r="W42" s="28"/>
      <c r="X42" s="28"/>
      <c r="Y42" s="28"/>
      <c r="Z42" s="27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M42" s="28"/>
      <c r="AN42" s="28"/>
      <c r="AO42" s="28"/>
      <c r="AP42" s="28"/>
      <c r="AQ42" s="28"/>
      <c r="AR42" s="24"/>
      <c r="AS42" s="28"/>
      <c r="AT42" s="27"/>
      <c r="AU42" s="28"/>
    </row>
    <row r="43" spans="1:47" ht="15.75">
      <c r="A43" s="83"/>
      <c r="B43" s="81"/>
      <c r="C43" s="81"/>
      <c r="D43" s="82"/>
      <c r="E43" s="30" t="e">
        <f>#REF!+#REF!</f>
        <v>#REF!</v>
      </c>
      <c r="F43" s="32">
        <v>514000</v>
      </c>
      <c r="G43" s="32" t="e">
        <f>E43+F43</f>
        <v>#REF!</v>
      </c>
      <c r="H43" s="31"/>
      <c r="I43" s="32" t="e">
        <f>#REF!+#REF!+I41</f>
        <v>#REF!</v>
      </c>
      <c r="J43" s="32"/>
      <c r="K43" s="30" t="e">
        <f>#REF!+#REF!+K41</f>
        <v>#REF!</v>
      </c>
      <c r="L43" s="31"/>
      <c r="M43" s="33">
        <f>M41</f>
        <v>405670</v>
      </c>
      <c r="N43" s="34">
        <f>N41</f>
        <v>-63200</v>
      </c>
      <c r="O43" s="33">
        <f>O41</f>
        <v>342470</v>
      </c>
      <c r="P43" s="34"/>
      <c r="Q43" s="33">
        <f>Q41</f>
        <v>342470</v>
      </c>
      <c r="R43" s="34"/>
      <c r="S43" s="33">
        <f>S41</f>
        <v>481000</v>
      </c>
      <c r="T43" s="33"/>
      <c r="U43" s="33">
        <f>U41</f>
        <v>481000</v>
      </c>
      <c r="V43" s="33">
        <f>V41</f>
        <v>32733</v>
      </c>
      <c r="W43" s="33">
        <f>W41</f>
        <v>513733</v>
      </c>
      <c r="X43" s="33"/>
      <c r="Y43" s="33">
        <f>Y41</f>
        <v>513733</v>
      </c>
      <c r="Z43" s="33"/>
      <c r="AA43" s="33">
        <f>AA41</f>
        <v>528000</v>
      </c>
      <c r="AB43" s="67">
        <f>SUM(AB41:AB42)</f>
        <v>-32000</v>
      </c>
      <c r="AC43" s="67">
        <f t="shared" si="0"/>
        <v>496000</v>
      </c>
      <c r="AD43" s="67"/>
      <c r="AE43" s="67">
        <f t="shared" si="1"/>
        <v>496000</v>
      </c>
      <c r="AF43" s="67"/>
      <c r="AG43" s="67">
        <f t="shared" si="2"/>
        <v>496000</v>
      </c>
      <c r="AH43" s="67"/>
      <c r="AI43" s="67">
        <f t="shared" si="3"/>
        <v>496000</v>
      </c>
      <c r="AJ43" s="67"/>
      <c r="AK43" s="67">
        <f t="shared" si="4"/>
        <v>496000</v>
      </c>
      <c r="AL43" s="71"/>
      <c r="AM43" s="67">
        <f t="shared" si="5"/>
        <v>496000</v>
      </c>
      <c r="AN43" s="67">
        <f>SUM(AN41:AN42)</f>
        <v>-104800</v>
      </c>
      <c r="AO43" s="67">
        <f t="shared" si="6"/>
        <v>391200</v>
      </c>
      <c r="AP43" s="67"/>
      <c r="AQ43" s="67">
        <f t="shared" si="7"/>
        <v>391200</v>
      </c>
      <c r="AR43" s="72"/>
      <c r="AS43" s="67">
        <f t="shared" si="8"/>
        <v>391200</v>
      </c>
      <c r="AT43" s="99"/>
      <c r="AU43" s="67">
        <f t="shared" si="9"/>
        <v>391200</v>
      </c>
    </row>
    <row r="44" spans="1:47" ht="15.75">
      <c r="A44" s="26">
        <v>852</v>
      </c>
      <c r="B44" s="26">
        <v>85203</v>
      </c>
      <c r="C44" s="26">
        <v>2110</v>
      </c>
      <c r="D44" s="21" t="s">
        <v>56</v>
      </c>
      <c r="E44" s="41"/>
      <c r="F44" s="42"/>
      <c r="G44" s="43"/>
      <c r="H44" s="44"/>
      <c r="I44" s="43"/>
      <c r="J44" s="42"/>
      <c r="K44" s="37"/>
      <c r="L44" s="44"/>
      <c r="M44" s="45"/>
      <c r="N44" s="46"/>
      <c r="O44" s="47"/>
      <c r="P44" s="46"/>
      <c r="Q44" s="47"/>
      <c r="R44" s="46"/>
      <c r="S44" s="29">
        <v>3000</v>
      </c>
      <c r="T44" s="29"/>
      <c r="U44" s="29">
        <f>S44+T44</f>
        <v>3000</v>
      </c>
      <c r="V44" s="29"/>
      <c r="W44" s="29">
        <f>U44+V44</f>
        <v>3000</v>
      </c>
      <c r="X44" s="29">
        <v>1652</v>
      </c>
      <c r="Y44" s="29">
        <v>0</v>
      </c>
      <c r="Z44" s="28">
        <v>220000</v>
      </c>
      <c r="AA44" s="28">
        <v>258000</v>
      </c>
      <c r="AB44" s="28"/>
      <c r="AC44" s="28">
        <f t="shared" si="0"/>
        <v>258000</v>
      </c>
      <c r="AD44" s="28"/>
      <c r="AE44" s="28">
        <f t="shared" si="1"/>
        <v>258000</v>
      </c>
      <c r="AF44" s="28"/>
      <c r="AG44" s="28">
        <f t="shared" si="2"/>
        <v>258000</v>
      </c>
      <c r="AH44" s="28"/>
      <c r="AI44" s="28">
        <f t="shared" si="3"/>
        <v>258000</v>
      </c>
      <c r="AJ44" s="28"/>
      <c r="AK44" s="28">
        <f t="shared" si="4"/>
        <v>258000</v>
      </c>
      <c r="AM44" s="28">
        <f t="shared" si="5"/>
        <v>258000</v>
      </c>
      <c r="AN44" s="28"/>
      <c r="AO44" s="28">
        <f t="shared" si="6"/>
        <v>258000</v>
      </c>
      <c r="AP44" s="28"/>
      <c r="AQ44" s="28">
        <f t="shared" si="7"/>
        <v>258000</v>
      </c>
      <c r="AR44" s="24"/>
      <c r="AS44" s="28">
        <f t="shared" si="8"/>
        <v>258000</v>
      </c>
      <c r="AT44" s="27"/>
      <c r="AU44" s="28">
        <f t="shared" si="9"/>
        <v>258000</v>
      </c>
    </row>
    <row r="45" spans="1:47" ht="15.75">
      <c r="A45" s="38"/>
      <c r="B45" s="26"/>
      <c r="C45" s="62"/>
      <c r="D45" s="27" t="s">
        <v>57</v>
      </c>
      <c r="E45" s="41"/>
      <c r="F45" s="42"/>
      <c r="G45" s="43"/>
      <c r="H45" s="44"/>
      <c r="I45" s="43"/>
      <c r="J45" s="42"/>
      <c r="K45" s="37"/>
      <c r="L45" s="44"/>
      <c r="M45" s="45"/>
      <c r="N45" s="46"/>
      <c r="O45" s="47"/>
      <c r="P45" s="46"/>
      <c r="Q45" s="47"/>
      <c r="R45" s="46"/>
      <c r="S45" s="29"/>
      <c r="T45" s="29"/>
      <c r="U45" s="29"/>
      <c r="V45" s="29"/>
      <c r="W45" s="29"/>
      <c r="X45" s="29"/>
      <c r="Y45" s="29"/>
      <c r="Z45" s="27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M45" s="28"/>
      <c r="AN45" s="28"/>
      <c r="AO45" s="28"/>
      <c r="AP45" s="28"/>
      <c r="AQ45" s="28"/>
      <c r="AR45" s="24"/>
      <c r="AS45" s="28"/>
      <c r="AT45" s="27"/>
      <c r="AU45" s="28"/>
    </row>
    <row r="46" spans="1:47" ht="15.75" hidden="1">
      <c r="A46" s="38"/>
      <c r="B46" s="61"/>
      <c r="C46" s="61"/>
      <c r="D46" s="53"/>
      <c r="E46" s="41"/>
      <c r="F46" s="42"/>
      <c r="G46" s="43"/>
      <c r="H46" s="44"/>
      <c r="I46" s="43"/>
      <c r="J46" s="42"/>
      <c r="K46" s="37"/>
      <c r="L46" s="44"/>
      <c r="M46" s="45"/>
      <c r="N46" s="46"/>
      <c r="O46" s="47"/>
      <c r="P46" s="46"/>
      <c r="Q46" s="47"/>
      <c r="R46" s="46"/>
      <c r="S46" s="29"/>
      <c r="T46" s="29"/>
      <c r="U46" s="29"/>
      <c r="V46" s="29"/>
      <c r="W46" s="29"/>
      <c r="X46" s="29"/>
      <c r="Y46" s="29"/>
      <c r="Z46" s="27"/>
      <c r="AA46" s="28"/>
      <c r="AB46" s="28"/>
      <c r="AC46" s="28">
        <f t="shared" si="0"/>
        <v>0</v>
      </c>
      <c r="AD46" s="28"/>
      <c r="AE46" s="28">
        <f t="shared" si="1"/>
        <v>0</v>
      </c>
      <c r="AF46" s="28"/>
      <c r="AG46" s="28">
        <f t="shared" si="2"/>
        <v>0</v>
      </c>
      <c r="AH46" s="28"/>
      <c r="AI46" s="28">
        <f t="shared" si="3"/>
        <v>0</v>
      </c>
      <c r="AJ46" s="28"/>
      <c r="AK46" s="28">
        <f t="shared" si="4"/>
        <v>0</v>
      </c>
      <c r="AM46" s="28">
        <f t="shared" si="5"/>
        <v>0</v>
      </c>
      <c r="AN46" s="28"/>
      <c r="AO46" s="28">
        <f t="shared" si="6"/>
        <v>0</v>
      </c>
      <c r="AP46" s="28"/>
      <c r="AQ46" s="28">
        <f t="shared" si="7"/>
        <v>0</v>
      </c>
      <c r="AR46" s="24"/>
      <c r="AS46" s="28">
        <f t="shared" si="8"/>
        <v>0</v>
      </c>
      <c r="AT46" s="27"/>
      <c r="AU46" s="28">
        <f t="shared" si="9"/>
        <v>0</v>
      </c>
    </row>
    <row r="47" spans="1:47" ht="15.75">
      <c r="A47" s="83"/>
      <c r="B47" s="81"/>
      <c r="C47" s="81"/>
      <c r="D47" s="85"/>
      <c r="E47" s="41"/>
      <c r="F47" s="42"/>
      <c r="G47" s="43"/>
      <c r="H47" s="44"/>
      <c r="I47" s="43"/>
      <c r="J47" s="42"/>
      <c r="K47" s="37"/>
      <c r="L47" s="44"/>
      <c r="M47" s="45"/>
      <c r="N47" s="46"/>
      <c r="O47" s="47"/>
      <c r="P47" s="46"/>
      <c r="Q47" s="47"/>
      <c r="R47" s="46"/>
      <c r="S47" s="33">
        <f>SUM(S44:S45)</f>
        <v>3000</v>
      </c>
      <c r="T47" s="33"/>
      <c r="U47" s="33">
        <f>SUM(U44:U45)</f>
        <v>3000</v>
      </c>
      <c r="V47" s="33"/>
      <c r="W47" s="33">
        <f>SUM(W44:W45)</f>
        <v>3000</v>
      </c>
      <c r="X47" s="33">
        <f>SUM(X44:X45)</f>
        <v>1652</v>
      </c>
      <c r="Y47" s="33">
        <f>SUM(Y44:Y46)</f>
        <v>0</v>
      </c>
      <c r="Z47" s="33">
        <f>SUM(Z44:Z46)</f>
        <v>220000</v>
      </c>
      <c r="AA47" s="33">
        <f>SUM(AA44:AA46)</f>
        <v>258000</v>
      </c>
      <c r="AB47" s="67"/>
      <c r="AC47" s="67">
        <f t="shared" si="0"/>
        <v>258000</v>
      </c>
      <c r="AD47" s="67"/>
      <c r="AE47" s="67">
        <f t="shared" si="1"/>
        <v>258000</v>
      </c>
      <c r="AF47" s="67"/>
      <c r="AG47" s="67">
        <f t="shared" si="2"/>
        <v>258000</v>
      </c>
      <c r="AH47" s="67"/>
      <c r="AI47" s="67">
        <f t="shared" si="3"/>
        <v>258000</v>
      </c>
      <c r="AJ47" s="67"/>
      <c r="AK47" s="67">
        <f t="shared" si="4"/>
        <v>258000</v>
      </c>
      <c r="AL47" s="71"/>
      <c r="AM47" s="67">
        <f t="shared" si="5"/>
        <v>258000</v>
      </c>
      <c r="AN47" s="67"/>
      <c r="AO47" s="67">
        <f t="shared" si="6"/>
        <v>258000</v>
      </c>
      <c r="AP47" s="67"/>
      <c r="AQ47" s="67">
        <f t="shared" si="7"/>
        <v>258000</v>
      </c>
      <c r="AR47" s="72"/>
      <c r="AS47" s="67">
        <f t="shared" si="8"/>
        <v>258000</v>
      </c>
      <c r="AT47" s="99"/>
      <c r="AU47" s="67">
        <f t="shared" si="9"/>
        <v>258000</v>
      </c>
    </row>
    <row r="48" spans="1:47" ht="15.75">
      <c r="A48" s="26"/>
      <c r="B48" s="26"/>
      <c r="C48" s="38"/>
      <c r="D48" s="21"/>
      <c r="E48" s="64"/>
      <c r="F48" s="42"/>
      <c r="G48" s="43"/>
      <c r="H48" s="44"/>
      <c r="I48" s="43"/>
      <c r="J48" s="42"/>
      <c r="K48" s="37"/>
      <c r="L48" s="44"/>
      <c r="M48" s="45"/>
      <c r="N48" s="46"/>
      <c r="O48" s="47"/>
      <c r="P48" s="46"/>
      <c r="Q48" s="47"/>
      <c r="R48" s="46"/>
      <c r="S48" s="47"/>
      <c r="T48" s="47"/>
      <c r="U48" s="47"/>
      <c r="V48" s="47"/>
      <c r="W48" s="47"/>
      <c r="X48" s="47"/>
      <c r="Y48" s="47"/>
      <c r="Z48" s="27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M48" s="28"/>
      <c r="AN48" s="28"/>
      <c r="AO48" s="28"/>
      <c r="AP48" s="28"/>
      <c r="AQ48" s="28"/>
      <c r="AR48" s="24"/>
      <c r="AS48" s="28"/>
      <c r="AT48" s="27"/>
      <c r="AU48" s="28"/>
    </row>
    <row r="49" spans="1:47" ht="15">
      <c r="A49" s="26">
        <v>853</v>
      </c>
      <c r="B49" s="26">
        <v>85321</v>
      </c>
      <c r="C49" s="38">
        <v>2110</v>
      </c>
      <c r="D49" s="27" t="s">
        <v>56</v>
      </c>
      <c r="E49" s="65">
        <v>33000</v>
      </c>
      <c r="G49" s="28">
        <f>E49+F49</f>
        <v>33000</v>
      </c>
      <c r="I49" s="28">
        <v>48000</v>
      </c>
      <c r="J49" s="24"/>
      <c r="K49" s="28">
        <f>I49+J49</f>
        <v>48000</v>
      </c>
      <c r="M49" s="29">
        <v>45950</v>
      </c>
      <c r="N49" s="24">
        <v>-3550</v>
      </c>
      <c r="O49" s="28">
        <f>M49+N49</f>
        <v>42400</v>
      </c>
      <c r="P49" s="24">
        <v>21200</v>
      </c>
      <c r="Q49" s="28">
        <f>O49+P49</f>
        <v>63600</v>
      </c>
      <c r="R49" s="24">
        <v>5000</v>
      </c>
      <c r="S49" s="28">
        <v>121000</v>
      </c>
      <c r="T49" s="28"/>
      <c r="U49" s="28">
        <f>S49+T49</f>
        <v>121000</v>
      </c>
      <c r="V49" s="28"/>
      <c r="W49" s="28">
        <f>U49+V49</f>
        <v>121000</v>
      </c>
      <c r="X49" s="28"/>
      <c r="Y49" s="28">
        <f>W49+X49</f>
        <v>121000</v>
      </c>
      <c r="Z49" s="27"/>
      <c r="AA49" s="28">
        <v>118800</v>
      </c>
      <c r="AB49" s="28"/>
      <c r="AC49" s="28">
        <f t="shared" si="0"/>
        <v>118800</v>
      </c>
      <c r="AD49" s="28"/>
      <c r="AE49" s="28">
        <f t="shared" si="1"/>
        <v>118800</v>
      </c>
      <c r="AF49" s="28"/>
      <c r="AG49" s="28">
        <f t="shared" si="2"/>
        <v>118800</v>
      </c>
      <c r="AH49" s="28"/>
      <c r="AI49" s="28">
        <f t="shared" si="3"/>
        <v>118800</v>
      </c>
      <c r="AJ49" s="28"/>
      <c r="AK49" s="28">
        <f t="shared" si="4"/>
        <v>118800</v>
      </c>
      <c r="AM49" s="28">
        <f t="shared" si="5"/>
        <v>118800</v>
      </c>
      <c r="AN49" s="28">
        <v>8000</v>
      </c>
      <c r="AO49" s="28">
        <f t="shared" si="6"/>
        <v>126800</v>
      </c>
      <c r="AP49" s="28"/>
      <c r="AQ49" s="28">
        <f t="shared" si="7"/>
        <v>126800</v>
      </c>
      <c r="AR49" s="24"/>
      <c r="AS49" s="28">
        <f t="shared" si="8"/>
        <v>126800</v>
      </c>
      <c r="AT49" s="27"/>
      <c r="AU49" s="28">
        <f t="shared" si="9"/>
        <v>126800</v>
      </c>
    </row>
    <row r="50" spans="1:47" ht="15">
      <c r="A50" s="26"/>
      <c r="B50" s="26"/>
      <c r="C50" s="38"/>
      <c r="D50" s="39" t="s">
        <v>57</v>
      </c>
      <c r="E50" s="65"/>
      <c r="G50" s="28"/>
      <c r="I50" s="28"/>
      <c r="J50" s="24"/>
      <c r="K50" s="28"/>
      <c r="M50" s="29"/>
      <c r="N50" s="24"/>
      <c r="O50" s="28"/>
      <c r="P50" s="24"/>
      <c r="Q50" s="28"/>
      <c r="R50" s="24"/>
      <c r="S50" s="28"/>
      <c r="T50" s="28"/>
      <c r="U50" s="28"/>
      <c r="V50" s="28"/>
      <c r="W50" s="28"/>
      <c r="X50" s="28"/>
      <c r="Y50" s="28"/>
      <c r="Z50" s="27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M50" s="28"/>
      <c r="AN50" s="28"/>
      <c r="AO50" s="28"/>
      <c r="AP50" s="28"/>
      <c r="AQ50" s="28"/>
      <c r="AR50" s="24"/>
      <c r="AS50" s="28"/>
      <c r="AT50" s="27"/>
      <c r="AU50" s="28"/>
    </row>
    <row r="51" spans="1:47" ht="15.75">
      <c r="A51" s="48"/>
      <c r="B51" s="48"/>
      <c r="C51" s="49"/>
      <c r="D51" s="39"/>
      <c r="E51" s="30">
        <f>SUM(E49:E50)</f>
        <v>33000</v>
      </c>
      <c r="F51" s="31"/>
      <c r="G51" s="32">
        <f>E51+F51</f>
        <v>33000</v>
      </c>
      <c r="H51" s="31"/>
      <c r="I51" s="30">
        <v>579154</v>
      </c>
      <c r="J51" s="32" t="e">
        <f>#REF!+#REF!+J49+#REF!+#REF!</f>
        <v>#REF!</v>
      </c>
      <c r="K51" s="30" t="e">
        <f>#REF!+#REF!+K49+#REF!+#REF!</f>
        <v>#REF!</v>
      </c>
      <c r="L51" s="31"/>
      <c r="M51" s="50">
        <f>SUM(M49:M50)</f>
        <v>45950</v>
      </c>
      <c r="N51" s="51">
        <f>SUM(N49:N50)</f>
        <v>-3550</v>
      </c>
      <c r="O51" s="50">
        <f>SUM(O49:O50)</f>
        <v>42400</v>
      </c>
      <c r="P51" s="51">
        <v>73050</v>
      </c>
      <c r="Q51" s="50">
        <f>SUM(Q49:Q50)</f>
        <v>63600</v>
      </c>
      <c r="R51" s="50">
        <f>SUM(R49:R50)</f>
        <v>5000</v>
      </c>
      <c r="S51" s="50">
        <f>SUM(S48:S50)</f>
        <v>121000</v>
      </c>
      <c r="T51" s="50"/>
      <c r="U51" s="50">
        <f>SUM(U48:U50)</f>
        <v>121000</v>
      </c>
      <c r="V51" s="50"/>
      <c r="W51" s="50">
        <f>SUM(W48:W50)</f>
        <v>121000</v>
      </c>
      <c r="X51" s="50"/>
      <c r="Y51" s="50">
        <f>SUM(Y48:Y50)</f>
        <v>121000</v>
      </c>
      <c r="Z51" s="50"/>
      <c r="AA51" s="50">
        <f>SUM(AA48:AA50)</f>
        <v>118800</v>
      </c>
      <c r="AB51" s="67"/>
      <c r="AC51" s="67">
        <f t="shared" si="0"/>
        <v>118800</v>
      </c>
      <c r="AD51" s="67"/>
      <c r="AE51" s="67">
        <f t="shared" si="1"/>
        <v>118800</v>
      </c>
      <c r="AF51" s="67"/>
      <c r="AG51" s="67">
        <f t="shared" si="2"/>
        <v>118800</v>
      </c>
      <c r="AH51" s="67"/>
      <c r="AI51" s="67">
        <f t="shared" si="3"/>
        <v>118800</v>
      </c>
      <c r="AJ51" s="67"/>
      <c r="AK51" s="67">
        <f t="shared" si="4"/>
        <v>118800</v>
      </c>
      <c r="AL51" s="71"/>
      <c r="AM51" s="67">
        <f t="shared" si="5"/>
        <v>118800</v>
      </c>
      <c r="AN51" s="67">
        <v>8000</v>
      </c>
      <c r="AO51" s="67">
        <f t="shared" si="6"/>
        <v>126800</v>
      </c>
      <c r="AP51" s="67"/>
      <c r="AQ51" s="67">
        <f t="shared" si="7"/>
        <v>126800</v>
      </c>
      <c r="AR51" s="72"/>
      <c r="AS51" s="67">
        <f t="shared" si="8"/>
        <v>126800</v>
      </c>
      <c r="AT51" s="99"/>
      <c r="AU51" s="67">
        <f t="shared" si="9"/>
        <v>126800</v>
      </c>
    </row>
    <row r="52" spans="1:47" ht="15.75">
      <c r="A52" s="80" t="s">
        <v>41</v>
      </c>
      <c r="B52" s="84"/>
      <c r="C52" s="84"/>
      <c r="D52" s="84"/>
      <c r="E52" s="52" t="e">
        <f>E51+E43+E40+E32+E27+E18+E15</f>
        <v>#REF!</v>
      </c>
      <c r="F52" s="52">
        <f>F51+F43+F40+F32+F27+F18+F15</f>
        <v>845000</v>
      </c>
      <c r="G52" s="30" t="e">
        <f>G51+G43+G40+G32+G27+G18+G15</f>
        <v>#REF!</v>
      </c>
      <c r="H52" s="31"/>
      <c r="I52" s="30" t="e">
        <f>I51+I43+I40+I32+I27+I18+I15</f>
        <v>#REF!</v>
      </c>
      <c r="J52" s="30" t="e">
        <f>J51+J43+J40+J32+J27+J18+J15</f>
        <v>#REF!</v>
      </c>
      <c r="K52" s="30" t="e">
        <f>K51+K43+K40+K32+K27+K18+K15</f>
        <v>#REF!</v>
      </c>
      <c r="L52" s="31"/>
      <c r="M52" s="50" t="e">
        <f aca="true" t="shared" si="10" ref="M52:R52">M15+M18+M27+M32+M40+M43+M51</f>
        <v>#REF!</v>
      </c>
      <c r="N52" s="51" t="e">
        <f t="shared" si="10"/>
        <v>#REF!</v>
      </c>
      <c r="O52" s="50" t="e">
        <f t="shared" si="10"/>
        <v>#REF!</v>
      </c>
      <c r="P52" s="51">
        <f t="shared" si="10"/>
        <v>111050</v>
      </c>
      <c r="Q52" s="50" t="e">
        <f t="shared" si="10"/>
        <v>#REF!</v>
      </c>
      <c r="R52" s="51">
        <f t="shared" si="10"/>
        <v>5000</v>
      </c>
      <c r="S52" s="50">
        <f aca="true" t="shared" si="11" ref="S52:AA52">S15+S18+S27+S32+S40+S43+S47+S51</f>
        <v>4044922</v>
      </c>
      <c r="T52" s="50">
        <f t="shared" si="11"/>
        <v>10588</v>
      </c>
      <c r="U52" s="50">
        <f t="shared" si="11"/>
        <v>4055510</v>
      </c>
      <c r="V52" s="50">
        <f t="shared" si="11"/>
        <v>32733</v>
      </c>
      <c r="W52" s="50">
        <f t="shared" si="11"/>
        <v>4088243</v>
      </c>
      <c r="X52" s="50">
        <f t="shared" si="11"/>
        <v>29511</v>
      </c>
      <c r="Y52" s="50">
        <f t="shared" si="11"/>
        <v>4113102</v>
      </c>
      <c r="Z52" s="50">
        <f t="shared" si="11"/>
        <v>237914</v>
      </c>
      <c r="AA52" s="50">
        <f t="shared" si="11"/>
        <v>4187602</v>
      </c>
      <c r="AB52" s="67">
        <f>AB51+AB47+AB43+AB40+AB32+AB27+AB18+AB15</f>
        <v>-17000</v>
      </c>
      <c r="AC52" s="67">
        <f t="shared" si="0"/>
        <v>4170602</v>
      </c>
      <c r="AD52" s="67">
        <f>AD51+AD47+AD43+AD40+AD32+AD27+AD18+AD15</f>
        <v>94558</v>
      </c>
      <c r="AE52" s="67">
        <f t="shared" si="1"/>
        <v>4265160</v>
      </c>
      <c r="AF52" s="67">
        <f>AF51+AF47+AF43+AF40+AF32+AF27+AF18+AF15</f>
        <v>172771</v>
      </c>
      <c r="AG52" s="67">
        <f t="shared" si="2"/>
        <v>4437931</v>
      </c>
      <c r="AH52" s="67">
        <f>AH51+AH47+AH43+AH40+AH32+AH27+AH18+AH15</f>
        <v>25328</v>
      </c>
      <c r="AI52" s="67">
        <f t="shared" si="3"/>
        <v>4463259</v>
      </c>
      <c r="AJ52" s="67">
        <f>AJ51+AJ47+AJ43+AJ40+AJ32+AJ27+AJ18+AJ15</f>
        <v>5893</v>
      </c>
      <c r="AK52" s="67">
        <f t="shared" si="4"/>
        <v>4469152</v>
      </c>
      <c r="AL52" s="72">
        <v>185080</v>
      </c>
      <c r="AM52" s="67">
        <f t="shared" si="5"/>
        <v>4654232</v>
      </c>
      <c r="AN52" s="67">
        <f>AN51+AN47+AN43+AN40+AN32+AN27+AN18+AN15</f>
        <v>-96800</v>
      </c>
      <c r="AO52" s="67">
        <f t="shared" si="6"/>
        <v>4557432</v>
      </c>
      <c r="AP52" s="67">
        <f>AP51+AP47+AP43+AP40+AP32+AP27+AP18+AP15</f>
        <v>38921</v>
      </c>
      <c r="AQ52" s="67">
        <f t="shared" si="7"/>
        <v>4596353</v>
      </c>
      <c r="AR52" s="72">
        <f>AR51+AR47+AR43+AR40+AR32+AR27+AR18+AR15</f>
        <v>35265</v>
      </c>
      <c r="AS52" s="67">
        <f t="shared" si="8"/>
        <v>4631618</v>
      </c>
      <c r="AT52" s="99"/>
      <c r="AU52" s="67">
        <f t="shared" si="9"/>
        <v>4631618</v>
      </c>
    </row>
    <row r="53" ht="15">
      <c r="AJ53" s="24"/>
    </row>
  </sheetData>
  <mergeCells count="42">
    <mergeCell ref="A47:D47"/>
    <mergeCell ref="A52:D52"/>
    <mergeCell ref="AT11:AT12"/>
    <mergeCell ref="AU11:AU12"/>
    <mergeCell ref="AO33:AO34"/>
    <mergeCell ref="AQ33:AQ34"/>
    <mergeCell ref="A40:D40"/>
    <mergeCell ref="A43:D43"/>
    <mergeCell ref="A27:D27"/>
    <mergeCell ref="A32:D32"/>
    <mergeCell ref="AC33:AC34"/>
    <mergeCell ref="AE33:AE34"/>
    <mergeCell ref="AR11:AR12"/>
    <mergeCell ref="AS11:AS12"/>
    <mergeCell ref="A15:D15"/>
    <mergeCell ref="A18:D18"/>
    <mergeCell ref="AN11:AN12"/>
    <mergeCell ref="AO11:AO12"/>
    <mergeCell ref="AP11:AP12"/>
    <mergeCell ref="AQ11:AQ12"/>
    <mergeCell ref="AJ11:AJ12"/>
    <mergeCell ref="AK11:AK12"/>
    <mergeCell ref="AL11:AL12"/>
    <mergeCell ref="AM11:AM12"/>
    <mergeCell ref="AF11:AF12"/>
    <mergeCell ref="AG11:AG12"/>
    <mergeCell ref="AH11:AH12"/>
    <mergeCell ref="AI11:AI12"/>
    <mergeCell ref="A6:AQ6"/>
    <mergeCell ref="A7:AQ7"/>
    <mergeCell ref="A9:AQ9"/>
    <mergeCell ref="A11:C11"/>
    <mergeCell ref="D11:D12"/>
    <mergeCell ref="AA11:AA12"/>
    <mergeCell ref="AB11:AB12"/>
    <mergeCell ref="AC11:AC12"/>
    <mergeCell ref="AD11:AD12"/>
    <mergeCell ref="AE11:AE12"/>
    <mergeCell ref="AK1:AU1"/>
    <mergeCell ref="AK2:AU2"/>
    <mergeCell ref="AK3:AU3"/>
    <mergeCell ref="AC4:AU4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view="pageBreakPreview" zoomScale="75" zoomScaleNormal="60" zoomScaleSheetLayoutView="75" workbookViewId="0" topLeftCell="A19">
      <selection activeCell="A19" sqref="A1:IV16384"/>
    </sheetView>
  </sheetViews>
  <sheetFormatPr defaultColWidth="9.140625" defaultRowHeight="12.75"/>
  <cols>
    <col min="1" max="1" width="7.421875" style="1" customWidth="1"/>
    <col min="2" max="2" width="11.28125" style="1" customWidth="1"/>
    <col min="3" max="3" width="8.8515625" style="1" customWidth="1"/>
    <col min="4" max="4" width="57.7109375" style="1" customWidth="1"/>
    <col min="5" max="5" width="0.13671875" style="1" hidden="1" customWidth="1"/>
    <col min="6" max="6" width="10.7109375" style="1" hidden="1" customWidth="1"/>
    <col min="7" max="7" width="13.00390625" style="1" hidden="1" customWidth="1"/>
    <col min="8" max="8" width="12.00390625" style="1" hidden="1" customWidth="1"/>
    <col min="9" max="9" width="0.13671875" style="1" hidden="1" customWidth="1"/>
    <col min="10" max="10" width="13.8515625" style="1" hidden="1" customWidth="1"/>
    <col min="11" max="11" width="14.00390625" style="1" hidden="1" customWidth="1"/>
    <col min="12" max="12" width="13.00390625" style="1" hidden="1" customWidth="1"/>
    <col min="13" max="13" width="15.140625" style="1" hidden="1" customWidth="1"/>
    <col min="14" max="14" width="0.13671875" style="1" hidden="1" customWidth="1"/>
    <col min="15" max="15" width="14.8515625" style="1" hidden="1" customWidth="1"/>
    <col min="16" max="16" width="12.8515625" style="1" hidden="1" customWidth="1"/>
    <col min="17" max="17" width="16.57421875" style="1" hidden="1" customWidth="1"/>
    <col min="18" max="18" width="13.421875" style="1" hidden="1" customWidth="1"/>
    <col min="19" max="19" width="15.57421875" style="1" hidden="1" customWidth="1"/>
    <col min="20" max="20" width="15.8515625" style="1" hidden="1" customWidth="1"/>
    <col min="21" max="21" width="15.7109375" style="1" hidden="1" customWidth="1"/>
    <col min="22" max="22" width="17.00390625" style="1" hidden="1" customWidth="1"/>
    <col min="23" max="23" width="16.00390625" style="1" hidden="1" customWidth="1"/>
    <col min="24" max="24" width="17.57421875" style="1" hidden="1" customWidth="1"/>
    <col min="25" max="25" width="17.00390625" style="1" hidden="1" customWidth="1"/>
    <col min="26" max="26" width="17.57421875" style="1" hidden="1" customWidth="1"/>
    <col min="27" max="27" width="17.8515625" style="1" customWidth="1"/>
    <col min="28" max="16384" width="9.140625" style="1" customWidth="1"/>
  </cols>
  <sheetData>
    <row r="1" spans="5:27" ht="18">
      <c r="E1" s="2" t="s">
        <v>0</v>
      </c>
      <c r="H1" s="3"/>
      <c r="M1" s="4" t="s">
        <v>0</v>
      </c>
      <c r="N1" s="5"/>
      <c r="O1" s="4" t="s">
        <v>0</v>
      </c>
      <c r="P1" s="5"/>
      <c r="Q1" s="4" t="s">
        <v>0</v>
      </c>
      <c r="R1" s="5"/>
      <c r="S1" s="2" t="s">
        <v>1</v>
      </c>
      <c r="U1" s="2" t="s">
        <v>1</v>
      </c>
      <c r="W1" s="4" t="s">
        <v>1</v>
      </c>
      <c r="X1" s="56"/>
      <c r="Z1" s="59" t="s">
        <v>1</v>
      </c>
      <c r="AA1" s="63" t="s">
        <v>1</v>
      </c>
    </row>
    <row r="2" spans="5:27" ht="18">
      <c r="E2" s="2" t="s">
        <v>2</v>
      </c>
      <c r="H2" s="3"/>
      <c r="M2" s="4" t="s">
        <v>3</v>
      </c>
      <c r="N2" s="5"/>
      <c r="O2" s="4" t="s">
        <v>3</v>
      </c>
      <c r="P2" s="5"/>
      <c r="Q2" s="4" t="s">
        <v>3</v>
      </c>
      <c r="R2" s="5"/>
      <c r="S2" s="2" t="s">
        <v>45</v>
      </c>
      <c r="U2" s="2" t="s">
        <v>45</v>
      </c>
      <c r="W2" s="4" t="s">
        <v>52</v>
      </c>
      <c r="X2" s="56"/>
      <c r="Z2" s="59" t="s">
        <v>54</v>
      </c>
      <c r="AA2" s="63" t="s">
        <v>58</v>
      </c>
    </row>
    <row r="3" spans="4:27" ht="18">
      <c r="D3" s="5"/>
      <c r="E3" s="5"/>
      <c r="Z3" s="59" t="s">
        <v>4</v>
      </c>
      <c r="AA3" s="63" t="s">
        <v>59</v>
      </c>
    </row>
    <row r="4" spans="26:27" ht="18">
      <c r="Z4" s="59" t="s">
        <v>55</v>
      </c>
      <c r="AA4" s="60" t="s">
        <v>61</v>
      </c>
    </row>
    <row r="5" ht="15.75">
      <c r="Z5" s="60"/>
    </row>
    <row r="6" ht="15.75">
      <c r="Z6" s="60"/>
    </row>
    <row r="7" spans="1:27" ht="18">
      <c r="A7" s="73" t="s">
        <v>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1:27" ht="18">
      <c r="A8" s="73" t="s">
        <v>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</row>
    <row r="9" spans="1:5" ht="15.75">
      <c r="A9" s="8"/>
      <c r="B9" s="8"/>
      <c r="C9" s="8"/>
      <c r="D9" s="8"/>
      <c r="E9" s="8"/>
    </row>
    <row r="11" spans="1:27" ht="18">
      <c r="A11" s="73" t="s">
        <v>10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</row>
    <row r="12" spans="1:5" ht="15.75">
      <c r="A12" s="8"/>
      <c r="B12" s="8"/>
      <c r="C12" s="8"/>
      <c r="D12" s="8"/>
      <c r="E12" s="8"/>
    </row>
    <row r="13" spans="1:27" ht="15.75" customHeight="1">
      <c r="A13" s="76" t="s">
        <v>11</v>
      </c>
      <c r="B13" s="77"/>
      <c r="C13" s="77"/>
      <c r="D13" s="78" t="s">
        <v>12</v>
      </c>
      <c r="E13" s="9" t="s">
        <v>13</v>
      </c>
      <c r="F13" s="10" t="s">
        <v>14</v>
      </c>
      <c r="G13" s="9" t="s">
        <v>15</v>
      </c>
      <c r="H13" s="10" t="s">
        <v>14</v>
      </c>
      <c r="I13" s="9" t="s">
        <v>15</v>
      </c>
      <c r="J13" s="10" t="s">
        <v>14</v>
      </c>
      <c r="K13" s="10" t="s">
        <v>15</v>
      </c>
      <c r="L13" s="11" t="s">
        <v>14</v>
      </c>
      <c r="M13" s="9" t="s">
        <v>16</v>
      </c>
      <c r="N13" s="12" t="s">
        <v>14</v>
      </c>
      <c r="O13" s="12" t="s">
        <v>15</v>
      </c>
      <c r="P13" s="12" t="s">
        <v>14</v>
      </c>
      <c r="Q13" s="12" t="s">
        <v>15</v>
      </c>
      <c r="R13" s="12" t="s">
        <v>14</v>
      </c>
      <c r="S13" s="10" t="s">
        <v>17</v>
      </c>
      <c r="T13" s="10" t="s">
        <v>14</v>
      </c>
      <c r="U13" s="10" t="s">
        <v>47</v>
      </c>
      <c r="V13" s="10" t="s">
        <v>14</v>
      </c>
      <c r="W13" s="10" t="s">
        <v>47</v>
      </c>
      <c r="X13" s="10" t="s">
        <v>14</v>
      </c>
      <c r="Y13" s="10" t="s">
        <v>47</v>
      </c>
      <c r="Z13" s="57" t="s">
        <v>14</v>
      </c>
      <c r="AA13" s="57" t="s">
        <v>47</v>
      </c>
    </row>
    <row r="14" spans="1:27" ht="15.75">
      <c r="A14" s="13" t="s">
        <v>18</v>
      </c>
      <c r="B14" s="14" t="s">
        <v>19</v>
      </c>
      <c r="C14" s="13" t="s">
        <v>20</v>
      </c>
      <c r="D14" s="79"/>
      <c r="E14" s="15" t="s">
        <v>21</v>
      </c>
      <c r="F14" s="16" t="s">
        <v>22</v>
      </c>
      <c r="G14" s="15" t="s">
        <v>23</v>
      </c>
      <c r="H14" s="16" t="s">
        <v>24</v>
      </c>
      <c r="I14" s="15" t="s">
        <v>23</v>
      </c>
      <c r="J14" s="16" t="s">
        <v>25</v>
      </c>
      <c r="K14" s="16" t="s">
        <v>23</v>
      </c>
      <c r="L14" s="17" t="s">
        <v>26</v>
      </c>
      <c r="M14" s="15" t="s">
        <v>27</v>
      </c>
      <c r="N14" s="18" t="s">
        <v>28</v>
      </c>
      <c r="O14" s="18" t="s">
        <v>23</v>
      </c>
      <c r="P14" s="18" t="s">
        <v>29</v>
      </c>
      <c r="Q14" s="18" t="s">
        <v>23</v>
      </c>
      <c r="R14" s="18" t="s">
        <v>30</v>
      </c>
      <c r="S14" s="16" t="s">
        <v>42</v>
      </c>
      <c r="T14" s="16" t="s">
        <v>49</v>
      </c>
      <c r="U14" s="16" t="s">
        <v>48</v>
      </c>
      <c r="V14" s="16" t="s">
        <v>50</v>
      </c>
      <c r="W14" s="16" t="s">
        <v>48</v>
      </c>
      <c r="X14" s="16" t="s">
        <v>51</v>
      </c>
      <c r="Y14" s="16" t="s">
        <v>48</v>
      </c>
      <c r="Z14" s="58" t="s">
        <v>53</v>
      </c>
      <c r="AA14" s="58" t="s">
        <v>60</v>
      </c>
    </row>
    <row r="15" spans="1:27" ht="15">
      <c r="A15" s="19" t="s">
        <v>31</v>
      </c>
      <c r="B15" s="19" t="s">
        <v>32</v>
      </c>
      <c r="C15" s="20">
        <v>2110</v>
      </c>
      <c r="D15" s="21" t="s">
        <v>56</v>
      </c>
      <c r="E15" s="22">
        <v>50000</v>
      </c>
      <c r="G15" s="22">
        <f>E15+F15</f>
        <v>50000</v>
      </c>
      <c r="I15" s="22">
        <f>G15+H15</f>
        <v>50000</v>
      </c>
      <c r="K15" s="22">
        <f>I15+J15</f>
        <v>50000</v>
      </c>
      <c r="M15" s="23">
        <v>55000</v>
      </c>
      <c r="N15" s="24">
        <v>-5000</v>
      </c>
      <c r="O15" s="22">
        <f>M15+N15</f>
        <v>50000</v>
      </c>
      <c r="P15" s="24"/>
      <c r="Q15" s="22">
        <f>O15+P15</f>
        <v>50000</v>
      </c>
      <c r="R15" s="24"/>
      <c r="S15" s="22">
        <v>20000</v>
      </c>
      <c r="T15" s="22"/>
      <c r="U15" s="22">
        <f>S15+T15</f>
        <v>20000</v>
      </c>
      <c r="V15" s="22"/>
      <c r="W15" s="22">
        <f>U15+V15</f>
        <v>20000</v>
      </c>
      <c r="X15" s="22"/>
      <c r="Y15" s="22">
        <f>W15+X15</f>
        <v>20000</v>
      </c>
      <c r="Z15" s="27"/>
      <c r="AA15" s="28">
        <v>20000</v>
      </c>
    </row>
    <row r="16" spans="1:27" ht="15">
      <c r="A16" s="25"/>
      <c r="B16" s="25"/>
      <c r="C16" s="26"/>
      <c r="D16" s="27" t="s">
        <v>57</v>
      </c>
      <c r="E16" s="28"/>
      <c r="G16" s="28"/>
      <c r="I16" s="28"/>
      <c r="K16" s="28"/>
      <c r="M16" s="29"/>
      <c r="N16" s="24"/>
      <c r="O16" s="28"/>
      <c r="P16" s="24"/>
      <c r="Q16" s="28"/>
      <c r="R16" s="24"/>
      <c r="S16" s="28"/>
      <c r="T16" s="28"/>
      <c r="U16" s="28"/>
      <c r="V16" s="28"/>
      <c r="W16" s="28"/>
      <c r="X16" s="28"/>
      <c r="Y16" s="28"/>
      <c r="Z16" s="27"/>
      <c r="AA16" s="28"/>
    </row>
    <row r="17" spans="1:27" ht="15.75">
      <c r="A17" s="80"/>
      <c r="B17" s="81"/>
      <c r="C17" s="81"/>
      <c r="D17" s="82"/>
      <c r="E17" s="30">
        <v>50000</v>
      </c>
      <c r="F17" s="31"/>
      <c r="G17" s="32">
        <f>E17+F17</f>
        <v>50000</v>
      </c>
      <c r="H17" s="31"/>
      <c r="I17" s="32">
        <f>G17+H17</f>
        <v>50000</v>
      </c>
      <c r="J17" s="31"/>
      <c r="K17" s="30">
        <f>I17+J17</f>
        <v>50000</v>
      </c>
      <c r="L17" s="31"/>
      <c r="M17" s="33">
        <f>M15</f>
        <v>55000</v>
      </c>
      <c r="N17" s="34">
        <f>N15</f>
        <v>-5000</v>
      </c>
      <c r="O17" s="33">
        <f>O15</f>
        <v>50000</v>
      </c>
      <c r="P17" s="34"/>
      <c r="Q17" s="33">
        <f>Q15</f>
        <v>50000</v>
      </c>
      <c r="R17" s="34"/>
      <c r="S17" s="33">
        <f>S15</f>
        <v>20000</v>
      </c>
      <c r="T17" s="33"/>
      <c r="U17" s="33">
        <f>U15</f>
        <v>20000</v>
      </c>
      <c r="V17" s="33"/>
      <c r="W17" s="33">
        <f>W15</f>
        <v>20000</v>
      </c>
      <c r="X17" s="33"/>
      <c r="Y17" s="33">
        <f>Y15</f>
        <v>20000</v>
      </c>
      <c r="Z17" s="33"/>
      <c r="AA17" s="33">
        <f>AA15</f>
        <v>20000</v>
      </c>
    </row>
    <row r="18" spans="1:27" ht="15">
      <c r="A18" s="25" t="s">
        <v>35</v>
      </c>
      <c r="B18" s="25" t="s">
        <v>36</v>
      </c>
      <c r="C18" s="26">
        <v>2110</v>
      </c>
      <c r="D18" s="21" t="s">
        <v>56</v>
      </c>
      <c r="E18" s="28">
        <v>50000</v>
      </c>
      <c r="G18" s="28">
        <f>E18+F18</f>
        <v>50000</v>
      </c>
      <c r="I18" s="28">
        <f>G18+H18</f>
        <v>50000</v>
      </c>
      <c r="K18" s="28">
        <f>I18+J18</f>
        <v>50000</v>
      </c>
      <c r="M18" s="29">
        <v>50000</v>
      </c>
      <c r="N18" s="24">
        <v>-10000</v>
      </c>
      <c r="O18" s="28">
        <f>M18+N18</f>
        <v>40000</v>
      </c>
      <c r="P18" s="24"/>
      <c r="Q18" s="28">
        <f>O18+P18</f>
        <v>40000</v>
      </c>
      <c r="R18" s="24"/>
      <c r="S18" s="28">
        <v>71000</v>
      </c>
      <c r="T18" s="28"/>
      <c r="U18" s="28">
        <f>S18+T18</f>
        <v>71000</v>
      </c>
      <c r="V18" s="28"/>
      <c r="W18" s="28">
        <f>U18+V18</f>
        <v>71000</v>
      </c>
      <c r="X18" s="28"/>
      <c r="Y18" s="28">
        <f>W18+X18</f>
        <v>71000</v>
      </c>
      <c r="Z18" s="27"/>
      <c r="AA18" s="28">
        <v>70000</v>
      </c>
    </row>
    <row r="19" spans="1:27" ht="15">
      <c r="A19" s="26"/>
      <c r="B19" s="26"/>
      <c r="C19" s="26"/>
      <c r="D19" s="27" t="s">
        <v>57</v>
      </c>
      <c r="E19" s="27"/>
      <c r="G19" s="28"/>
      <c r="I19" s="28"/>
      <c r="K19" s="35"/>
      <c r="M19" s="29"/>
      <c r="N19" s="24"/>
      <c r="O19" s="28"/>
      <c r="P19" s="24"/>
      <c r="Q19" s="28"/>
      <c r="R19" s="24"/>
      <c r="S19" s="28"/>
      <c r="T19" s="28"/>
      <c r="U19" s="28"/>
      <c r="V19" s="28"/>
      <c r="W19" s="28"/>
      <c r="X19" s="28"/>
      <c r="Y19" s="28"/>
      <c r="Z19" s="27"/>
      <c r="AA19" s="28"/>
    </row>
    <row r="20" spans="1:27" ht="15.75">
      <c r="A20" s="80"/>
      <c r="B20" s="81"/>
      <c r="C20" s="81"/>
      <c r="D20" s="85"/>
      <c r="E20" s="30">
        <v>50000</v>
      </c>
      <c r="F20" s="31"/>
      <c r="G20" s="32">
        <f>E20+F20</f>
        <v>50000</v>
      </c>
      <c r="H20" s="31"/>
      <c r="I20" s="32">
        <f>G20+H20</f>
        <v>50000</v>
      </c>
      <c r="J20" s="31"/>
      <c r="K20" s="30">
        <f>I20+J20</f>
        <v>50000</v>
      </c>
      <c r="L20" s="31"/>
      <c r="M20" s="33">
        <f>M18</f>
        <v>50000</v>
      </c>
      <c r="N20" s="34">
        <f>N18</f>
        <v>-10000</v>
      </c>
      <c r="O20" s="33">
        <f>O18</f>
        <v>40000</v>
      </c>
      <c r="P20" s="34"/>
      <c r="Q20" s="33">
        <f>Q18</f>
        <v>40000</v>
      </c>
      <c r="R20" s="34"/>
      <c r="S20" s="33">
        <f>S18</f>
        <v>71000</v>
      </c>
      <c r="T20" s="33"/>
      <c r="U20" s="33">
        <f>U18</f>
        <v>71000</v>
      </c>
      <c r="V20" s="33"/>
      <c r="W20" s="33">
        <f>W18</f>
        <v>71000</v>
      </c>
      <c r="X20" s="33"/>
      <c r="Y20" s="33">
        <f>Y18</f>
        <v>71000</v>
      </c>
      <c r="Z20" s="33"/>
      <c r="AA20" s="33">
        <f>AA18</f>
        <v>70000</v>
      </c>
    </row>
    <row r="21" spans="1:27" ht="15">
      <c r="A21" s="26">
        <v>710</v>
      </c>
      <c r="B21" s="26">
        <v>71013</v>
      </c>
      <c r="C21" s="38">
        <v>2110</v>
      </c>
      <c r="D21" s="21" t="s">
        <v>56</v>
      </c>
      <c r="E21" s="65">
        <v>80000</v>
      </c>
      <c r="G21" s="22">
        <f>E21+F21</f>
        <v>80000</v>
      </c>
      <c r="I21" s="28">
        <f>G21+H21</f>
        <v>80000</v>
      </c>
      <c r="K21" s="28">
        <f>I21+J21</f>
        <v>80000</v>
      </c>
      <c r="M21" s="23">
        <v>70000</v>
      </c>
      <c r="N21" s="24">
        <v>-30000</v>
      </c>
      <c r="O21" s="28">
        <f>M21+N21</f>
        <v>40000</v>
      </c>
      <c r="P21" s="24"/>
      <c r="Q21" s="28">
        <f>O21+P21</f>
        <v>40000</v>
      </c>
      <c r="R21" s="24"/>
      <c r="S21" s="28">
        <v>45000</v>
      </c>
      <c r="T21" s="28">
        <v>-10000</v>
      </c>
      <c r="U21" s="28">
        <f>S21+T21</f>
        <v>35000</v>
      </c>
      <c r="V21" s="28"/>
      <c r="W21" s="28">
        <f>U21+V21</f>
        <v>35000</v>
      </c>
      <c r="X21" s="28"/>
      <c r="Y21" s="28">
        <f>W21+X21</f>
        <v>35000</v>
      </c>
      <c r="Z21" s="27"/>
      <c r="AA21" s="28">
        <v>33000</v>
      </c>
    </row>
    <row r="22" spans="1:27" ht="15">
      <c r="A22" s="26"/>
      <c r="B22" s="26"/>
      <c r="C22" s="38"/>
      <c r="D22" s="27" t="s">
        <v>57</v>
      </c>
      <c r="E22" s="53"/>
      <c r="G22" s="28"/>
      <c r="I22" s="28"/>
      <c r="K22" s="28"/>
      <c r="M22" s="29"/>
      <c r="N22" s="24"/>
      <c r="O22" s="28"/>
      <c r="P22" s="24"/>
      <c r="Q22" s="28"/>
      <c r="R22" s="24"/>
      <c r="S22" s="28"/>
      <c r="T22" s="28"/>
      <c r="U22" s="28"/>
      <c r="V22" s="28"/>
      <c r="W22" s="28"/>
      <c r="X22" s="28"/>
      <c r="Y22" s="28"/>
      <c r="Z22" s="27"/>
      <c r="AA22" s="28"/>
    </row>
    <row r="23" spans="1:27" ht="15">
      <c r="A23" s="26"/>
      <c r="B23" s="26">
        <v>71014</v>
      </c>
      <c r="C23" s="38">
        <v>2110</v>
      </c>
      <c r="D23" s="27" t="s">
        <v>56</v>
      </c>
      <c r="E23" s="65">
        <v>70000</v>
      </c>
      <c r="G23" s="28">
        <f>E23+F23</f>
        <v>70000</v>
      </c>
      <c r="I23" s="28">
        <f>G23+H23</f>
        <v>70000</v>
      </c>
      <c r="K23" s="28">
        <f>I23+J23</f>
        <v>70000</v>
      </c>
      <c r="M23" s="29">
        <v>90000</v>
      </c>
      <c r="N23" s="24">
        <v>-35000</v>
      </c>
      <c r="O23" s="28">
        <f>M23+N23</f>
        <v>55000</v>
      </c>
      <c r="P23" s="24"/>
      <c r="Q23" s="28">
        <f>O23+P23</f>
        <v>55000</v>
      </c>
      <c r="R23" s="24"/>
      <c r="S23" s="28">
        <v>40000</v>
      </c>
      <c r="T23" s="28"/>
      <c r="U23" s="28">
        <f>S23+T23</f>
        <v>40000</v>
      </c>
      <c r="V23" s="28"/>
      <c r="W23" s="28">
        <f>U23+V23</f>
        <v>40000</v>
      </c>
      <c r="X23" s="28"/>
      <c r="Y23" s="28">
        <f>W23+X23</f>
        <v>40000</v>
      </c>
      <c r="Z23" s="27"/>
      <c r="AA23" s="28">
        <v>40000</v>
      </c>
    </row>
    <row r="24" spans="1:27" ht="15">
      <c r="A24" s="26"/>
      <c r="B24" s="26"/>
      <c r="C24" s="38"/>
      <c r="D24" s="27" t="s">
        <v>57</v>
      </c>
      <c r="E24" s="53"/>
      <c r="G24" s="28"/>
      <c r="I24" s="28"/>
      <c r="K24" s="28"/>
      <c r="M24" s="29"/>
      <c r="N24" s="24"/>
      <c r="O24" s="28"/>
      <c r="P24" s="24"/>
      <c r="Q24" s="28"/>
      <c r="R24" s="24"/>
      <c r="S24" s="28"/>
      <c r="T24" s="28"/>
      <c r="U24" s="28"/>
      <c r="V24" s="28"/>
      <c r="W24" s="28"/>
      <c r="X24" s="28"/>
      <c r="Y24" s="28"/>
      <c r="Z24" s="27"/>
      <c r="AA24" s="28"/>
    </row>
    <row r="25" spans="1:27" ht="15">
      <c r="A25" s="26"/>
      <c r="B25" s="26">
        <v>71015</v>
      </c>
      <c r="C25" s="38">
        <v>2110</v>
      </c>
      <c r="D25" s="27" t="s">
        <v>56</v>
      </c>
      <c r="E25" s="65">
        <v>85000</v>
      </c>
      <c r="G25" s="28">
        <f>E25+F25</f>
        <v>85000</v>
      </c>
      <c r="I25" s="28">
        <f>G25+H25</f>
        <v>85000</v>
      </c>
      <c r="K25" s="28">
        <f>I25+J25</f>
        <v>85000</v>
      </c>
      <c r="M25" s="29">
        <v>80000</v>
      </c>
      <c r="N25" s="24">
        <v>-5000</v>
      </c>
      <c r="O25" s="28">
        <f>M25+N25</f>
        <v>75000</v>
      </c>
      <c r="P25" s="24"/>
      <c r="Q25" s="28">
        <f>O25+P25</f>
        <v>75000</v>
      </c>
      <c r="R25" s="24"/>
      <c r="S25" s="28">
        <v>184000</v>
      </c>
      <c r="T25" s="28"/>
      <c r="U25" s="28">
        <f>S25+T25</f>
        <v>184000</v>
      </c>
      <c r="V25" s="28"/>
      <c r="W25" s="28">
        <f>U25+V25</f>
        <v>184000</v>
      </c>
      <c r="X25" s="28"/>
      <c r="Y25" s="28">
        <f>W25+X25</f>
        <v>184000</v>
      </c>
      <c r="Z25" s="27"/>
      <c r="AA25" s="28">
        <v>219000</v>
      </c>
    </row>
    <row r="26" spans="1:27" ht="15">
      <c r="A26" s="26"/>
      <c r="B26" s="26"/>
      <c r="C26" s="38"/>
      <c r="D26" s="27" t="s">
        <v>57</v>
      </c>
      <c r="E26" s="53"/>
      <c r="G26" s="28"/>
      <c r="I26" s="28"/>
      <c r="K26" s="28"/>
      <c r="M26" s="29"/>
      <c r="N26" s="24"/>
      <c r="O26" s="28"/>
      <c r="P26" s="24"/>
      <c r="Q26" s="28"/>
      <c r="R26" s="24"/>
      <c r="S26" s="28"/>
      <c r="T26" s="28"/>
      <c r="U26" s="28"/>
      <c r="V26" s="28"/>
      <c r="W26" s="28"/>
      <c r="X26" s="28"/>
      <c r="Y26" s="28"/>
      <c r="Z26" s="27"/>
      <c r="AA26" s="28"/>
    </row>
    <row r="27" spans="1:27" ht="15">
      <c r="A27" s="38"/>
      <c r="B27" s="26"/>
      <c r="C27" s="38">
        <v>6410</v>
      </c>
      <c r="D27" s="27" t="s">
        <v>43</v>
      </c>
      <c r="E27" s="53"/>
      <c r="G27" s="54"/>
      <c r="I27" s="54"/>
      <c r="K27" s="28"/>
      <c r="M27" s="29"/>
      <c r="N27" s="24"/>
      <c r="O27" s="28"/>
      <c r="P27" s="24"/>
      <c r="Q27" s="28"/>
      <c r="R27" s="24"/>
      <c r="S27" s="28">
        <v>7000</v>
      </c>
      <c r="T27" s="28"/>
      <c r="U27" s="28">
        <f>S27+T27</f>
        <v>7000</v>
      </c>
      <c r="V27" s="28"/>
      <c r="W27" s="28">
        <f>U27+V27</f>
        <v>7000</v>
      </c>
      <c r="X27" s="28"/>
      <c r="Y27" s="28">
        <v>7000</v>
      </c>
      <c r="Z27" s="27"/>
      <c r="AA27" s="28">
        <v>7000</v>
      </c>
    </row>
    <row r="28" spans="1:27" ht="15">
      <c r="A28" s="38"/>
      <c r="B28" s="55"/>
      <c r="C28" s="66"/>
      <c r="D28" s="39" t="s">
        <v>39</v>
      </c>
      <c r="E28" s="53"/>
      <c r="G28" s="54"/>
      <c r="I28" s="54"/>
      <c r="K28" s="28"/>
      <c r="M28" s="29"/>
      <c r="N28" s="24"/>
      <c r="O28" s="28"/>
      <c r="P28" s="24"/>
      <c r="Q28" s="28"/>
      <c r="R28" s="24"/>
      <c r="S28" s="28"/>
      <c r="T28" s="28"/>
      <c r="U28" s="28"/>
      <c r="V28" s="28"/>
      <c r="W28" s="28"/>
      <c r="X28" s="28"/>
      <c r="Y28" s="28"/>
      <c r="Z28" s="27"/>
      <c r="AA28" s="28"/>
    </row>
    <row r="29" spans="1:27" ht="15.75">
      <c r="A29" s="80"/>
      <c r="B29" s="81"/>
      <c r="C29" s="81"/>
      <c r="D29" s="86"/>
      <c r="E29" s="30">
        <f>E21+E23+E25</f>
        <v>235000</v>
      </c>
      <c r="F29" s="31"/>
      <c r="G29" s="32">
        <f>E29+F29</f>
        <v>235000</v>
      </c>
      <c r="H29" s="31"/>
      <c r="I29" s="32">
        <f>G29+H29</f>
        <v>235000</v>
      </c>
      <c r="J29" s="31"/>
      <c r="K29" s="30">
        <f>I29+J29</f>
        <v>235000</v>
      </c>
      <c r="L29" s="31"/>
      <c r="M29" s="33">
        <f>M25+M23+M21</f>
        <v>240000</v>
      </c>
      <c r="N29" s="34">
        <f>N25+N23+N21</f>
        <v>-70000</v>
      </c>
      <c r="O29" s="33">
        <f>O25+O23+O21</f>
        <v>170000</v>
      </c>
      <c r="P29" s="34"/>
      <c r="Q29" s="33">
        <f>Q25+Q23+Q21</f>
        <v>170000</v>
      </c>
      <c r="R29" s="34"/>
      <c r="S29" s="33">
        <f>S25+S23+S21+S27</f>
        <v>276000</v>
      </c>
      <c r="T29" s="33">
        <f>T25+T23+T21+T27</f>
        <v>-10000</v>
      </c>
      <c r="U29" s="33">
        <f>U25+U23+U21+U27</f>
        <v>266000</v>
      </c>
      <c r="V29" s="33"/>
      <c r="W29" s="33">
        <f>W25+W23+W21+W27</f>
        <v>266000</v>
      </c>
      <c r="X29" s="33"/>
      <c r="Y29" s="33">
        <f>Y25+Y23+Y21+Y27</f>
        <v>266000</v>
      </c>
      <c r="Z29" s="33"/>
      <c r="AA29" s="33">
        <f>AA25+AA23+AA21+AA27</f>
        <v>299000</v>
      </c>
    </row>
    <row r="30" spans="1:27" ht="15">
      <c r="A30" s="26">
        <v>750</v>
      </c>
      <c r="B30" s="26">
        <v>75011</v>
      </c>
      <c r="C30" s="38">
        <v>2110</v>
      </c>
      <c r="D30" s="21" t="s">
        <v>56</v>
      </c>
      <c r="E30" s="65">
        <v>126816</v>
      </c>
      <c r="G30" s="28">
        <f>E30+F30</f>
        <v>126816</v>
      </c>
      <c r="I30" s="22">
        <v>119824</v>
      </c>
      <c r="J30" s="24"/>
      <c r="K30" s="22">
        <f>I30+J30</f>
        <v>119824</v>
      </c>
      <c r="M30" s="23">
        <v>113832</v>
      </c>
      <c r="N30" s="24"/>
      <c r="O30" s="28">
        <f>M30+N30</f>
        <v>113832</v>
      </c>
      <c r="P30" s="24"/>
      <c r="Q30" s="28">
        <f>O30+P30</f>
        <v>113832</v>
      </c>
      <c r="R30" s="24"/>
      <c r="S30" s="28">
        <v>125595</v>
      </c>
      <c r="T30" s="28"/>
      <c r="U30" s="28">
        <f>S30+T30</f>
        <v>125595</v>
      </c>
      <c r="V30" s="28"/>
      <c r="W30" s="28">
        <f>U30+V30</f>
        <v>125595</v>
      </c>
      <c r="X30" s="28"/>
      <c r="Y30" s="28">
        <f>W30+X30</f>
        <v>125595</v>
      </c>
      <c r="Z30" s="27"/>
      <c r="AA30" s="28">
        <v>127861</v>
      </c>
    </row>
    <row r="31" spans="1:27" ht="15">
      <c r="A31" s="26"/>
      <c r="B31" s="26"/>
      <c r="C31" s="38"/>
      <c r="D31" s="27" t="s">
        <v>57</v>
      </c>
      <c r="E31" s="53"/>
      <c r="G31" s="28"/>
      <c r="I31" s="28"/>
      <c r="K31" s="28"/>
      <c r="M31" s="29"/>
      <c r="N31" s="24"/>
      <c r="O31" s="28"/>
      <c r="P31" s="24"/>
      <c r="Q31" s="28"/>
      <c r="R31" s="24"/>
      <c r="S31" s="28"/>
      <c r="T31" s="28"/>
      <c r="U31" s="28"/>
      <c r="V31" s="28"/>
      <c r="W31" s="28"/>
      <c r="X31" s="28"/>
      <c r="Y31" s="28"/>
      <c r="Z31" s="27"/>
      <c r="AA31" s="28"/>
    </row>
    <row r="32" spans="1:27" ht="15">
      <c r="A32" s="26"/>
      <c r="B32" s="26">
        <v>75045</v>
      </c>
      <c r="C32" s="38">
        <v>2110</v>
      </c>
      <c r="D32" s="27" t="s">
        <v>56</v>
      </c>
      <c r="E32" s="65">
        <v>22000</v>
      </c>
      <c r="G32" s="28">
        <f>E32+F32</f>
        <v>22000</v>
      </c>
      <c r="I32" s="28">
        <f>G32+H32</f>
        <v>22000</v>
      </c>
      <c r="K32" s="28">
        <f>I32+J32</f>
        <v>22000</v>
      </c>
      <c r="M32" s="29">
        <v>17600</v>
      </c>
      <c r="N32" s="24"/>
      <c r="O32" s="28">
        <f>M32+N32</f>
        <v>17600</v>
      </c>
      <c r="P32" s="24"/>
      <c r="Q32" s="28">
        <f>O32+P32</f>
        <v>17600</v>
      </c>
      <c r="R32" s="24"/>
      <c r="S32" s="28">
        <v>16000</v>
      </c>
      <c r="T32" s="28"/>
      <c r="U32" s="28">
        <f>S32+T32</f>
        <v>16000</v>
      </c>
      <c r="V32" s="28"/>
      <c r="W32" s="28">
        <f>U32+V32</f>
        <v>16000</v>
      </c>
      <c r="X32" s="28"/>
      <c r="Y32" s="28">
        <f>W32+X32</f>
        <v>16000</v>
      </c>
      <c r="Z32" s="27"/>
      <c r="AA32" s="28">
        <v>16500</v>
      </c>
    </row>
    <row r="33" spans="1:27" ht="15">
      <c r="A33" s="26"/>
      <c r="B33" s="26"/>
      <c r="C33" s="38"/>
      <c r="D33" s="39" t="s">
        <v>57</v>
      </c>
      <c r="E33" s="53"/>
      <c r="G33" s="35"/>
      <c r="I33" s="28"/>
      <c r="K33" s="28"/>
      <c r="M33" s="29"/>
      <c r="N33" s="24"/>
      <c r="O33" s="28"/>
      <c r="P33" s="24"/>
      <c r="Q33" s="28"/>
      <c r="R33" s="24"/>
      <c r="S33" s="28"/>
      <c r="T33" s="28"/>
      <c r="U33" s="28"/>
      <c r="V33" s="28"/>
      <c r="W33" s="28"/>
      <c r="X33" s="28"/>
      <c r="Y33" s="28"/>
      <c r="Z33" s="27"/>
      <c r="AA33" s="28"/>
    </row>
    <row r="34" spans="1:27" ht="15.75">
      <c r="A34" s="80"/>
      <c r="B34" s="81"/>
      <c r="C34" s="81"/>
      <c r="D34" s="86"/>
      <c r="E34" s="30">
        <f>E30+E32</f>
        <v>148816</v>
      </c>
      <c r="F34" s="36"/>
      <c r="G34" s="30">
        <f>E34+F34</f>
        <v>148816</v>
      </c>
      <c r="H34" s="31"/>
      <c r="I34" s="37">
        <f>I30+I32</f>
        <v>141824</v>
      </c>
      <c r="J34" s="30">
        <f>J30+J32</f>
        <v>0</v>
      </c>
      <c r="K34" s="30">
        <f>K30+K32</f>
        <v>141824</v>
      </c>
      <c r="L34" s="31"/>
      <c r="M34" s="33">
        <f>M32+M30</f>
        <v>131432</v>
      </c>
      <c r="N34" s="34"/>
      <c r="O34" s="33">
        <f>O32+O30</f>
        <v>131432</v>
      </c>
      <c r="P34" s="34"/>
      <c r="Q34" s="33">
        <f>Q32+Q30</f>
        <v>131432</v>
      </c>
      <c r="R34" s="34"/>
      <c r="S34" s="33">
        <f>S32+S30</f>
        <v>141595</v>
      </c>
      <c r="T34" s="33"/>
      <c r="U34" s="33">
        <f>U32+U30</f>
        <v>141595</v>
      </c>
      <c r="V34" s="33"/>
      <c r="W34" s="33">
        <f>W32+W30</f>
        <v>141595</v>
      </c>
      <c r="X34" s="33"/>
      <c r="Y34" s="33">
        <f>SUM(Y30:Y33)</f>
        <v>141595</v>
      </c>
      <c r="Z34" s="33"/>
      <c r="AA34" s="33">
        <f>SUM(AA30:AA33)</f>
        <v>144361</v>
      </c>
    </row>
    <row r="35" spans="1:27" ht="15">
      <c r="A35" s="26">
        <v>754</v>
      </c>
      <c r="B35" s="26">
        <v>75411</v>
      </c>
      <c r="C35" s="38">
        <v>2110</v>
      </c>
      <c r="D35" s="21" t="s">
        <v>56</v>
      </c>
      <c r="E35" s="65">
        <v>1603964</v>
      </c>
      <c r="G35" s="28">
        <f>E35+F35</f>
        <v>1603964</v>
      </c>
      <c r="I35" s="28">
        <v>1762623</v>
      </c>
      <c r="J35" s="24"/>
      <c r="K35" s="28">
        <f>I35+J35</f>
        <v>1762623</v>
      </c>
      <c r="M35" s="29">
        <v>1782242</v>
      </c>
      <c r="N35" s="24">
        <v>-7650</v>
      </c>
      <c r="O35" s="28">
        <f>M35+N35</f>
        <v>1774592</v>
      </c>
      <c r="P35" s="24">
        <v>58000</v>
      </c>
      <c r="Q35" s="28">
        <f>O35+P35</f>
        <v>1832592</v>
      </c>
      <c r="R35" s="24"/>
      <c r="S35" s="28">
        <v>2030927</v>
      </c>
      <c r="T35" s="28">
        <v>20588</v>
      </c>
      <c r="U35" s="28">
        <f>S35+T35</f>
        <v>2051515</v>
      </c>
      <c r="V35" s="28"/>
      <c r="W35" s="28">
        <f>U35+V35</f>
        <v>2051515</v>
      </c>
      <c r="X35" s="28">
        <v>27859</v>
      </c>
      <c r="Y35" s="28">
        <f>W35+X35</f>
        <v>2079374</v>
      </c>
      <c r="Z35" s="28">
        <v>17914</v>
      </c>
      <c r="AA35" s="28">
        <v>2454041</v>
      </c>
    </row>
    <row r="36" spans="1:27" ht="15">
      <c r="A36" s="26"/>
      <c r="B36" s="26"/>
      <c r="C36" s="38"/>
      <c r="D36" s="27" t="s">
        <v>57</v>
      </c>
      <c r="E36" s="53"/>
      <c r="G36" s="28"/>
      <c r="I36" s="28"/>
      <c r="K36" s="28"/>
      <c r="M36" s="29"/>
      <c r="N36" s="24"/>
      <c r="O36" s="28"/>
      <c r="P36" s="24"/>
      <c r="Q36" s="28"/>
      <c r="R36" s="24"/>
      <c r="S36" s="28"/>
      <c r="T36" s="28"/>
      <c r="U36" s="28"/>
      <c r="V36" s="28"/>
      <c r="W36" s="28"/>
      <c r="X36" s="28"/>
      <c r="Y36" s="28"/>
      <c r="Z36" s="27"/>
      <c r="AA36" s="28"/>
    </row>
    <row r="37" spans="1:27" ht="15">
      <c r="A37" s="26"/>
      <c r="B37" s="26"/>
      <c r="C37" s="38">
        <v>6410</v>
      </c>
      <c r="D37" s="27" t="s">
        <v>38</v>
      </c>
      <c r="E37" s="65">
        <v>300000</v>
      </c>
      <c r="F37" s="24">
        <v>331000</v>
      </c>
      <c r="G37" s="28">
        <f>E37+F37</f>
        <v>631000</v>
      </c>
      <c r="I37" s="28">
        <f>G37+H37</f>
        <v>631000</v>
      </c>
      <c r="K37" s="28">
        <f>I37+J37</f>
        <v>631000</v>
      </c>
      <c r="M37" s="29">
        <v>1000000</v>
      </c>
      <c r="N37" s="24">
        <v>-310000</v>
      </c>
      <c r="O37" s="28">
        <f>M37+N37</f>
        <v>690000</v>
      </c>
      <c r="P37" s="24">
        <v>-20000</v>
      </c>
      <c r="Q37" s="28">
        <f>O37+P37</f>
        <v>670000</v>
      </c>
      <c r="R37" s="24"/>
      <c r="S37" s="28">
        <v>900000</v>
      </c>
      <c r="T37" s="28"/>
      <c r="U37" s="28">
        <f>S37+T37</f>
        <v>900000</v>
      </c>
      <c r="V37" s="28"/>
      <c r="W37" s="28">
        <f>U37+V37</f>
        <v>900000</v>
      </c>
      <c r="X37" s="28"/>
      <c r="Y37" s="28">
        <f>W37+X37</f>
        <v>900000</v>
      </c>
      <c r="Z37" s="27"/>
      <c r="AA37" s="28">
        <v>295000</v>
      </c>
    </row>
    <row r="38" spans="1:27" ht="15">
      <c r="A38" s="26"/>
      <c r="B38" s="26"/>
      <c r="C38" s="38"/>
      <c r="D38" s="27" t="s">
        <v>39</v>
      </c>
      <c r="E38" s="65"/>
      <c r="F38" s="24"/>
      <c r="G38" s="28"/>
      <c r="I38" s="28"/>
      <c r="K38" s="28"/>
      <c r="M38" s="29"/>
      <c r="N38" s="24"/>
      <c r="O38" s="28"/>
      <c r="P38" s="24"/>
      <c r="Q38" s="28"/>
      <c r="R38" s="24"/>
      <c r="S38" s="28"/>
      <c r="T38" s="28"/>
      <c r="U38" s="28"/>
      <c r="V38" s="28"/>
      <c r="W38" s="28"/>
      <c r="X38" s="28"/>
      <c r="Y38" s="28"/>
      <c r="Z38" s="27"/>
      <c r="AA38" s="28"/>
    </row>
    <row r="39" spans="1:27" ht="15">
      <c r="A39" s="26"/>
      <c r="B39" s="26">
        <v>75414</v>
      </c>
      <c r="C39" s="38">
        <v>2110</v>
      </c>
      <c r="D39" s="27" t="s">
        <v>56</v>
      </c>
      <c r="E39" s="65"/>
      <c r="F39" s="24"/>
      <c r="G39" s="28"/>
      <c r="I39" s="28"/>
      <c r="K39" s="28"/>
      <c r="M39" s="29"/>
      <c r="N39" s="24"/>
      <c r="O39" s="28"/>
      <c r="P39" s="24"/>
      <c r="Q39" s="28"/>
      <c r="R39" s="24"/>
      <c r="S39" s="28">
        <v>400</v>
      </c>
      <c r="T39" s="28"/>
      <c r="U39" s="28">
        <f>S39+T39</f>
        <v>400</v>
      </c>
      <c r="V39" s="28"/>
      <c r="W39" s="28">
        <f>U39+V39</f>
        <v>400</v>
      </c>
      <c r="X39" s="28"/>
      <c r="Y39" s="28">
        <f>W39+X39</f>
        <v>400</v>
      </c>
      <c r="Z39" s="27"/>
      <c r="AA39" s="28">
        <v>400</v>
      </c>
    </row>
    <row r="40" spans="1:27" ht="15">
      <c r="A40" s="26"/>
      <c r="B40" s="26"/>
      <c r="C40" s="38"/>
      <c r="D40" s="39" t="s">
        <v>57</v>
      </c>
      <c r="E40" s="53"/>
      <c r="G40" s="28"/>
      <c r="I40" s="35"/>
      <c r="K40" s="28"/>
      <c r="M40" s="29"/>
      <c r="N40" s="24"/>
      <c r="O40" s="28"/>
      <c r="P40" s="24"/>
      <c r="Q40" s="28"/>
      <c r="R40" s="24"/>
      <c r="S40" s="28"/>
      <c r="T40" s="28"/>
      <c r="U40" s="28"/>
      <c r="V40" s="28"/>
      <c r="W40" s="28"/>
      <c r="X40" s="28"/>
      <c r="Y40" s="28"/>
      <c r="Z40" s="27"/>
      <c r="AA40" s="28"/>
    </row>
    <row r="41" spans="1:27" ht="15.75">
      <c r="A41" s="83"/>
      <c r="B41" s="81"/>
      <c r="C41" s="81"/>
      <c r="D41" s="87"/>
      <c r="E41" s="30" t="e">
        <f>#REF!+E35+E37</f>
        <v>#REF!</v>
      </c>
      <c r="F41" s="32">
        <v>331000</v>
      </c>
      <c r="G41" s="32" t="e">
        <f>E41+F41</f>
        <v>#REF!</v>
      </c>
      <c r="H41" s="36"/>
      <c r="I41" s="30" t="e">
        <f>I37+I35+#REF!</f>
        <v>#REF!</v>
      </c>
      <c r="J41" s="32" t="e">
        <f>J37+J35+#REF!</f>
        <v>#REF!</v>
      </c>
      <c r="K41" s="30" t="e">
        <f>K37+K35+#REF!</f>
        <v>#REF!</v>
      </c>
      <c r="L41" s="31"/>
      <c r="M41" s="33" t="e">
        <f>M37+M35+#REF!</f>
        <v>#REF!</v>
      </c>
      <c r="N41" s="34" t="e">
        <f>N37+N35+#REF!</f>
        <v>#REF!</v>
      </c>
      <c r="O41" s="33" t="e">
        <f>O37+O35+#REF!</f>
        <v>#REF!</v>
      </c>
      <c r="P41" s="34">
        <f>SUM(P35:P40)</f>
        <v>38000</v>
      </c>
      <c r="Q41" s="33" t="e">
        <f>Q37+Q35+#REF!</f>
        <v>#REF!</v>
      </c>
      <c r="R41" s="34">
        <f>SUM(R35:R40)</f>
        <v>0</v>
      </c>
      <c r="S41" s="33">
        <f>SUM(S35:S39)</f>
        <v>2931327</v>
      </c>
      <c r="T41" s="33">
        <f>SUM(T35:T39)</f>
        <v>20588</v>
      </c>
      <c r="U41" s="33">
        <f>SUM(U35:U40)</f>
        <v>2951915</v>
      </c>
      <c r="V41" s="33">
        <f>SUM(V35:V39)</f>
        <v>0</v>
      </c>
      <c r="W41" s="33">
        <f>SUM(W35:W40)</f>
        <v>2951915</v>
      </c>
      <c r="X41" s="33">
        <f>SUM(X35:X39)</f>
        <v>27859</v>
      </c>
      <c r="Y41" s="33">
        <f>SUM(Y35:Y40)</f>
        <v>2979774</v>
      </c>
      <c r="Z41" s="33">
        <f>SUM(Z35:Z40)</f>
        <v>17914</v>
      </c>
      <c r="AA41" s="33">
        <f>SUM(AA35:AA40)</f>
        <v>2749441</v>
      </c>
    </row>
    <row r="42" spans="1:27" ht="15">
      <c r="A42" s="26">
        <v>851</v>
      </c>
      <c r="B42" s="38">
        <v>85156</v>
      </c>
      <c r="C42" s="26">
        <v>2110</v>
      </c>
      <c r="D42" s="21" t="s">
        <v>56</v>
      </c>
      <c r="E42" s="28">
        <v>0</v>
      </c>
      <c r="F42" s="24">
        <v>514000</v>
      </c>
      <c r="G42" s="28">
        <f>E42+F42</f>
        <v>514000</v>
      </c>
      <c r="I42" s="28">
        <v>660600</v>
      </c>
      <c r="J42" s="24"/>
      <c r="K42" s="28">
        <f>I42+J42</f>
        <v>660600</v>
      </c>
      <c r="M42" s="29">
        <v>405670</v>
      </c>
      <c r="N42" s="24">
        <v>-63200</v>
      </c>
      <c r="O42" s="28">
        <f>M42+N42</f>
        <v>342470</v>
      </c>
      <c r="P42" s="24"/>
      <c r="Q42" s="28">
        <f>O42+P42</f>
        <v>342470</v>
      </c>
      <c r="R42" s="24"/>
      <c r="S42" s="28">
        <v>481000</v>
      </c>
      <c r="T42" s="28"/>
      <c r="U42" s="28">
        <f>S42+T42</f>
        <v>481000</v>
      </c>
      <c r="V42" s="28">
        <v>32733</v>
      </c>
      <c r="W42" s="28">
        <f>U42+V42</f>
        <v>513733</v>
      </c>
      <c r="X42" s="28"/>
      <c r="Y42" s="28">
        <f>W42+X42</f>
        <v>513733</v>
      </c>
      <c r="Z42" s="27"/>
      <c r="AA42" s="28">
        <v>528000</v>
      </c>
    </row>
    <row r="43" spans="1:27" ht="15">
      <c r="A43" s="39"/>
      <c r="B43" s="40"/>
      <c r="C43" s="39"/>
      <c r="D43" s="27" t="s">
        <v>57</v>
      </c>
      <c r="E43" s="39"/>
      <c r="G43" s="28"/>
      <c r="I43" s="28"/>
      <c r="K43" s="28"/>
      <c r="M43" s="29"/>
      <c r="N43" s="24"/>
      <c r="O43" s="28"/>
      <c r="P43" s="24"/>
      <c r="Q43" s="28"/>
      <c r="R43" s="24"/>
      <c r="S43" s="28"/>
      <c r="T43" s="28"/>
      <c r="U43" s="28"/>
      <c r="V43" s="28"/>
      <c r="W43" s="28"/>
      <c r="X43" s="28"/>
      <c r="Y43" s="28"/>
      <c r="Z43" s="27"/>
      <c r="AA43" s="28"/>
    </row>
    <row r="44" spans="1:27" ht="15.75">
      <c r="A44" s="83"/>
      <c r="B44" s="81"/>
      <c r="C44" s="81"/>
      <c r="D44" s="82"/>
      <c r="E44" s="30" t="e">
        <f>#REF!+#REF!</f>
        <v>#REF!</v>
      </c>
      <c r="F44" s="32">
        <v>514000</v>
      </c>
      <c r="G44" s="32" t="e">
        <f>E44+F44</f>
        <v>#REF!</v>
      </c>
      <c r="H44" s="31"/>
      <c r="I44" s="32" t="e">
        <f>#REF!+#REF!+I42</f>
        <v>#REF!</v>
      </c>
      <c r="J44" s="32"/>
      <c r="K44" s="30" t="e">
        <f>#REF!+#REF!+K42</f>
        <v>#REF!</v>
      </c>
      <c r="L44" s="31"/>
      <c r="M44" s="33">
        <f>M42</f>
        <v>405670</v>
      </c>
      <c r="N44" s="34">
        <f>N42</f>
        <v>-63200</v>
      </c>
      <c r="O44" s="33">
        <f>O42</f>
        <v>342470</v>
      </c>
      <c r="P44" s="34"/>
      <c r="Q44" s="33">
        <f>Q42</f>
        <v>342470</v>
      </c>
      <c r="R44" s="34"/>
      <c r="S44" s="33">
        <f>S42</f>
        <v>481000</v>
      </c>
      <c r="T44" s="33"/>
      <c r="U44" s="33">
        <f>U42</f>
        <v>481000</v>
      </c>
      <c r="V44" s="33">
        <f>V42</f>
        <v>32733</v>
      </c>
      <c r="W44" s="33">
        <f>W42</f>
        <v>513733</v>
      </c>
      <c r="X44" s="33"/>
      <c r="Y44" s="33">
        <f>Y42</f>
        <v>513733</v>
      </c>
      <c r="Z44" s="33"/>
      <c r="AA44" s="33">
        <f>AA42</f>
        <v>528000</v>
      </c>
    </row>
    <row r="45" spans="1:27" ht="15.75">
      <c r="A45" s="26">
        <v>852</v>
      </c>
      <c r="B45" s="26">
        <v>85203</v>
      </c>
      <c r="C45" s="26">
        <v>2110</v>
      </c>
      <c r="D45" s="21" t="s">
        <v>56</v>
      </c>
      <c r="E45" s="41"/>
      <c r="F45" s="42"/>
      <c r="G45" s="43"/>
      <c r="H45" s="44"/>
      <c r="I45" s="43"/>
      <c r="J45" s="42"/>
      <c r="K45" s="37"/>
      <c r="L45" s="44"/>
      <c r="M45" s="45"/>
      <c r="N45" s="46"/>
      <c r="O45" s="47"/>
      <c r="P45" s="46"/>
      <c r="Q45" s="47"/>
      <c r="R45" s="46"/>
      <c r="S45" s="29">
        <v>3000</v>
      </c>
      <c r="T45" s="29"/>
      <c r="U45" s="29">
        <f>S45+T45</f>
        <v>3000</v>
      </c>
      <c r="V45" s="29"/>
      <c r="W45" s="29">
        <f>U45+V45</f>
        <v>3000</v>
      </c>
      <c r="X45" s="29">
        <v>1652</v>
      </c>
      <c r="Y45" s="29">
        <v>0</v>
      </c>
      <c r="Z45" s="28">
        <v>220000</v>
      </c>
      <c r="AA45" s="28">
        <v>258000</v>
      </c>
    </row>
    <row r="46" spans="1:27" ht="15.75">
      <c r="A46" s="38"/>
      <c r="B46" s="26"/>
      <c r="C46" s="62"/>
      <c r="D46" s="27" t="s">
        <v>57</v>
      </c>
      <c r="E46" s="41"/>
      <c r="F46" s="42"/>
      <c r="G46" s="43"/>
      <c r="H46" s="44"/>
      <c r="I46" s="43"/>
      <c r="J46" s="42"/>
      <c r="K46" s="37"/>
      <c r="L46" s="44"/>
      <c r="M46" s="45"/>
      <c r="N46" s="46"/>
      <c r="O46" s="47"/>
      <c r="P46" s="46"/>
      <c r="Q46" s="47"/>
      <c r="R46" s="46"/>
      <c r="S46" s="29"/>
      <c r="T46" s="29"/>
      <c r="U46" s="29"/>
      <c r="V46" s="29"/>
      <c r="W46" s="29"/>
      <c r="X46" s="29"/>
      <c r="Y46" s="29"/>
      <c r="Z46" s="27"/>
      <c r="AA46" s="28"/>
    </row>
    <row r="47" spans="1:27" ht="15.75" hidden="1">
      <c r="A47" s="38"/>
      <c r="B47" s="61"/>
      <c r="C47" s="61"/>
      <c r="D47" s="53"/>
      <c r="E47" s="41"/>
      <c r="F47" s="42"/>
      <c r="G47" s="43"/>
      <c r="H47" s="44"/>
      <c r="I47" s="43"/>
      <c r="J47" s="42"/>
      <c r="K47" s="37"/>
      <c r="L47" s="44"/>
      <c r="M47" s="45"/>
      <c r="N47" s="46"/>
      <c r="O47" s="47"/>
      <c r="P47" s="46"/>
      <c r="Q47" s="47"/>
      <c r="R47" s="46"/>
      <c r="S47" s="29"/>
      <c r="T47" s="29"/>
      <c r="U47" s="29"/>
      <c r="V47" s="29"/>
      <c r="W47" s="29"/>
      <c r="X47" s="29"/>
      <c r="Y47" s="29"/>
      <c r="Z47" s="27"/>
      <c r="AA47" s="28"/>
    </row>
    <row r="48" spans="1:27" ht="15.75">
      <c r="A48" s="83"/>
      <c r="B48" s="81"/>
      <c r="C48" s="81"/>
      <c r="D48" s="85"/>
      <c r="E48" s="41"/>
      <c r="F48" s="42"/>
      <c r="G48" s="43"/>
      <c r="H48" s="44"/>
      <c r="I48" s="43"/>
      <c r="J48" s="42"/>
      <c r="K48" s="37"/>
      <c r="L48" s="44"/>
      <c r="M48" s="45"/>
      <c r="N48" s="46"/>
      <c r="O48" s="47"/>
      <c r="P48" s="46"/>
      <c r="Q48" s="47"/>
      <c r="R48" s="46"/>
      <c r="S48" s="33">
        <f>SUM(S45:S46)</f>
        <v>3000</v>
      </c>
      <c r="T48" s="33"/>
      <c r="U48" s="33">
        <f>SUM(U45:U46)</f>
        <v>3000</v>
      </c>
      <c r="V48" s="33"/>
      <c r="W48" s="33">
        <f>SUM(W45:W46)</f>
        <v>3000</v>
      </c>
      <c r="X48" s="33">
        <f>SUM(X45:X46)</f>
        <v>1652</v>
      </c>
      <c r="Y48" s="33">
        <f>SUM(Y45:Y47)</f>
        <v>0</v>
      </c>
      <c r="Z48" s="33">
        <f>SUM(Z45:Z47)</f>
        <v>220000</v>
      </c>
      <c r="AA48" s="33">
        <f>SUM(AA45:AA47)</f>
        <v>258000</v>
      </c>
    </row>
    <row r="49" spans="1:27" ht="15.75">
      <c r="A49" s="26"/>
      <c r="B49" s="26"/>
      <c r="C49" s="38"/>
      <c r="D49" s="21"/>
      <c r="E49" s="64"/>
      <c r="F49" s="42"/>
      <c r="G49" s="43"/>
      <c r="H49" s="44"/>
      <c r="I49" s="43"/>
      <c r="J49" s="42"/>
      <c r="K49" s="37"/>
      <c r="L49" s="44"/>
      <c r="M49" s="45"/>
      <c r="N49" s="46"/>
      <c r="O49" s="47"/>
      <c r="P49" s="46"/>
      <c r="Q49" s="47"/>
      <c r="R49" s="46"/>
      <c r="S49" s="47"/>
      <c r="T49" s="47"/>
      <c r="U49" s="47"/>
      <c r="V49" s="47"/>
      <c r="W49" s="47"/>
      <c r="X49" s="47"/>
      <c r="Y49" s="47"/>
      <c r="Z49" s="27"/>
      <c r="AA49" s="28"/>
    </row>
    <row r="50" spans="1:27" ht="15">
      <c r="A50" s="26">
        <v>853</v>
      </c>
      <c r="B50" s="26">
        <v>85321</v>
      </c>
      <c r="C50" s="38">
        <v>2110</v>
      </c>
      <c r="D50" s="27" t="s">
        <v>56</v>
      </c>
      <c r="E50" s="65">
        <v>33000</v>
      </c>
      <c r="G50" s="28">
        <f>E50+F50</f>
        <v>33000</v>
      </c>
      <c r="I50" s="28">
        <v>48000</v>
      </c>
      <c r="J50" s="24"/>
      <c r="K50" s="28">
        <f>I50+J50</f>
        <v>48000</v>
      </c>
      <c r="M50" s="29">
        <v>45950</v>
      </c>
      <c r="N50" s="24">
        <v>-3550</v>
      </c>
      <c r="O50" s="28">
        <f>M50+N50</f>
        <v>42400</v>
      </c>
      <c r="P50" s="24">
        <v>21200</v>
      </c>
      <c r="Q50" s="28">
        <f>O50+P50</f>
        <v>63600</v>
      </c>
      <c r="R50" s="24">
        <v>5000</v>
      </c>
      <c r="S50" s="28">
        <v>121000</v>
      </c>
      <c r="T50" s="28"/>
      <c r="U50" s="28">
        <f>S50+T50</f>
        <v>121000</v>
      </c>
      <c r="V50" s="28"/>
      <c r="W50" s="28">
        <f>U50+V50</f>
        <v>121000</v>
      </c>
      <c r="X50" s="28"/>
      <c r="Y50" s="28">
        <f>W50+X50</f>
        <v>121000</v>
      </c>
      <c r="Z50" s="27"/>
      <c r="AA50" s="28">
        <v>118800</v>
      </c>
    </row>
    <row r="51" spans="1:27" ht="15">
      <c r="A51" s="26"/>
      <c r="B51" s="26"/>
      <c r="C51" s="38"/>
      <c r="D51" s="39" t="s">
        <v>57</v>
      </c>
      <c r="E51" s="65"/>
      <c r="G51" s="28"/>
      <c r="I51" s="28"/>
      <c r="J51" s="24"/>
      <c r="K51" s="28"/>
      <c r="M51" s="29"/>
      <c r="N51" s="24"/>
      <c r="O51" s="28"/>
      <c r="P51" s="24"/>
      <c r="Q51" s="28"/>
      <c r="R51" s="24"/>
      <c r="S51" s="28"/>
      <c r="T51" s="28"/>
      <c r="U51" s="28"/>
      <c r="V51" s="28"/>
      <c r="W51" s="28"/>
      <c r="X51" s="28"/>
      <c r="Y51" s="28"/>
      <c r="Z51" s="27"/>
      <c r="AA51" s="28"/>
    </row>
    <row r="52" spans="1:27" ht="15.75">
      <c r="A52" s="48"/>
      <c r="B52" s="48"/>
      <c r="C52" s="49"/>
      <c r="D52" s="39"/>
      <c r="E52" s="30">
        <f>SUM(E50:E51)</f>
        <v>33000</v>
      </c>
      <c r="F52" s="31"/>
      <c r="G52" s="32">
        <f>E52+F52</f>
        <v>33000</v>
      </c>
      <c r="H52" s="31"/>
      <c r="I52" s="30">
        <v>579154</v>
      </c>
      <c r="J52" s="32" t="e">
        <f>#REF!+#REF!+J50+#REF!+#REF!</f>
        <v>#REF!</v>
      </c>
      <c r="K52" s="30" t="e">
        <f>#REF!+#REF!+K50+#REF!+#REF!</f>
        <v>#REF!</v>
      </c>
      <c r="L52" s="31"/>
      <c r="M52" s="50">
        <f>SUM(M50:M51)</f>
        <v>45950</v>
      </c>
      <c r="N52" s="51">
        <f>SUM(N50:N51)</f>
        <v>-3550</v>
      </c>
      <c r="O52" s="50">
        <f>SUM(O50:O51)</f>
        <v>42400</v>
      </c>
      <c r="P52" s="51">
        <v>73050</v>
      </c>
      <c r="Q52" s="50">
        <f>SUM(Q50:Q51)</f>
        <v>63600</v>
      </c>
      <c r="R52" s="50">
        <f>SUM(R50:R51)</f>
        <v>5000</v>
      </c>
      <c r="S52" s="50">
        <f>SUM(S49:S51)</f>
        <v>121000</v>
      </c>
      <c r="T52" s="50"/>
      <c r="U52" s="50">
        <f>SUM(U49:U51)</f>
        <v>121000</v>
      </c>
      <c r="V52" s="50"/>
      <c r="W52" s="50">
        <f>SUM(W49:W51)</f>
        <v>121000</v>
      </c>
      <c r="X52" s="50"/>
      <c r="Y52" s="50">
        <f>SUM(Y49:Y51)</f>
        <v>121000</v>
      </c>
      <c r="Z52" s="50"/>
      <c r="AA52" s="50">
        <f>SUM(AA49:AA51)</f>
        <v>118800</v>
      </c>
    </row>
    <row r="53" spans="1:27" ht="15.75">
      <c r="A53" s="80" t="s">
        <v>41</v>
      </c>
      <c r="B53" s="84"/>
      <c r="C53" s="84"/>
      <c r="D53" s="84"/>
      <c r="E53" s="52" t="e">
        <f>E52+E44+E41+E34+E29+E20+E17</f>
        <v>#REF!</v>
      </c>
      <c r="F53" s="52">
        <f>F52+F44+F41+F34+F29+F20+F17</f>
        <v>845000</v>
      </c>
      <c r="G53" s="30" t="e">
        <f>G52+G44+G41+G34+G29+G20+G17</f>
        <v>#REF!</v>
      </c>
      <c r="H53" s="31"/>
      <c r="I53" s="30" t="e">
        <f>I52+I44+I41+I34+I29+I20+I17</f>
        <v>#REF!</v>
      </c>
      <c r="J53" s="30" t="e">
        <f>J52+J44+J41+J34+J29+J20+J17</f>
        <v>#REF!</v>
      </c>
      <c r="K53" s="30" t="e">
        <f>K52+K44+K41+K34+K29+K20+K17</f>
        <v>#REF!</v>
      </c>
      <c r="L53" s="31"/>
      <c r="M53" s="50" t="e">
        <f aca="true" t="shared" si="0" ref="M53:R53">M17+M20+M29+M34+M41+M44+M52</f>
        <v>#REF!</v>
      </c>
      <c r="N53" s="51" t="e">
        <f t="shared" si="0"/>
        <v>#REF!</v>
      </c>
      <c r="O53" s="50" t="e">
        <f t="shared" si="0"/>
        <v>#REF!</v>
      </c>
      <c r="P53" s="51">
        <f t="shared" si="0"/>
        <v>111050</v>
      </c>
      <c r="Q53" s="50" t="e">
        <f t="shared" si="0"/>
        <v>#REF!</v>
      </c>
      <c r="R53" s="51">
        <f t="shared" si="0"/>
        <v>5000</v>
      </c>
      <c r="S53" s="50">
        <f aca="true" t="shared" si="1" ref="S53:AA53">S17+S20+S29+S34+S41+S44+S48+S52</f>
        <v>4044922</v>
      </c>
      <c r="T53" s="50">
        <f t="shared" si="1"/>
        <v>10588</v>
      </c>
      <c r="U53" s="50">
        <f t="shared" si="1"/>
        <v>4055510</v>
      </c>
      <c r="V53" s="50">
        <f t="shared" si="1"/>
        <v>32733</v>
      </c>
      <c r="W53" s="50">
        <f t="shared" si="1"/>
        <v>4088243</v>
      </c>
      <c r="X53" s="50">
        <f t="shared" si="1"/>
        <v>29511</v>
      </c>
      <c r="Y53" s="50">
        <f t="shared" si="1"/>
        <v>4113102</v>
      </c>
      <c r="Z53" s="50">
        <f t="shared" si="1"/>
        <v>237914</v>
      </c>
      <c r="AA53" s="50">
        <f t="shared" si="1"/>
        <v>4187602</v>
      </c>
    </row>
  </sheetData>
  <mergeCells count="13">
    <mergeCell ref="A13:C13"/>
    <mergeCell ref="D13:D14"/>
    <mergeCell ref="A7:AA7"/>
    <mergeCell ref="A8:AA8"/>
    <mergeCell ref="A11:AA11"/>
    <mergeCell ref="A44:D44"/>
    <mergeCell ref="A48:D48"/>
    <mergeCell ref="A53:D53"/>
    <mergeCell ref="A17:D17"/>
    <mergeCell ref="A20:D20"/>
    <mergeCell ref="A29:D29"/>
    <mergeCell ref="A34:D34"/>
    <mergeCell ref="A41:D41"/>
  </mergeCells>
  <printOptions/>
  <pageMargins left="0.67" right="0.25" top="0.54" bottom="1" header="0.5" footer="0.5"/>
  <pageSetup horizontalDpi="600" verticalDpi="600" orientation="portrait" paperSize="9" scale="70" r:id="rId1"/>
  <headerFooter alignWithMargins="0">
    <oddFooter>&amp;CStrona &amp;P&amp;RZałącznik Nr 1A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3"/>
  <sheetViews>
    <sheetView view="pageBreakPreview" zoomScale="75" zoomScaleNormal="70" zoomScaleSheetLayoutView="75" workbookViewId="0" topLeftCell="A1">
      <selection activeCell="AE4" sqref="AE4"/>
    </sheetView>
  </sheetViews>
  <sheetFormatPr defaultColWidth="9.140625" defaultRowHeight="12.75"/>
  <cols>
    <col min="1" max="1" width="7.421875" style="1" customWidth="1"/>
    <col min="2" max="2" width="11.28125" style="1" customWidth="1"/>
    <col min="3" max="3" width="8.8515625" style="1" customWidth="1"/>
    <col min="4" max="4" width="57.7109375" style="1" customWidth="1"/>
    <col min="5" max="5" width="0.13671875" style="1" hidden="1" customWidth="1"/>
    <col min="6" max="6" width="10.7109375" style="1" hidden="1" customWidth="1"/>
    <col min="7" max="7" width="13.00390625" style="1" hidden="1" customWidth="1"/>
    <col min="8" max="8" width="12.00390625" style="1" hidden="1" customWidth="1"/>
    <col min="9" max="9" width="0.13671875" style="1" hidden="1" customWidth="1"/>
    <col min="10" max="10" width="13.8515625" style="1" hidden="1" customWidth="1"/>
    <col min="11" max="11" width="14.00390625" style="1" hidden="1" customWidth="1"/>
    <col min="12" max="12" width="13.00390625" style="1" hidden="1" customWidth="1"/>
    <col min="13" max="13" width="15.140625" style="1" hidden="1" customWidth="1"/>
    <col min="14" max="14" width="0.13671875" style="1" hidden="1" customWidth="1"/>
    <col min="15" max="15" width="14.8515625" style="1" hidden="1" customWidth="1"/>
    <col min="16" max="16" width="12.8515625" style="1" hidden="1" customWidth="1"/>
    <col min="17" max="17" width="16.57421875" style="1" hidden="1" customWidth="1"/>
    <col min="18" max="18" width="13.421875" style="1" hidden="1" customWidth="1"/>
    <col min="19" max="19" width="15.57421875" style="1" hidden="1" customWidth="1"/>
    <col min="20" max="20" width="15.8515625" style="1" hidden="1" customWidth="1"/>
    <col min="21" max="21" width="15.7109375" style="1" hidden="1" customWidth="1"/>
    <col min="22" max="22" width="17.00390625" style="1" hidden="1" customWidth="1"/>
    <col min="23" max="23" width="16.00390625" style="1" hidden="1" customWidth="1"/>
    <col min="24" max="24" width="17.57421875" style="1" hidden="1" customWidth="1"/>
    <col min="25" max="25" width="17.00390625" style="1" hidden="1" customWidth="1"/>
    <col min="26" max="26" width="17.57421875" style="1" hidden="1" customWidth="1"/>
    <col min="27" max="27" width="15.421875" style="1" customWidth="1"/>
    <col min="28" max="28" width="13.8515625" style="1" customWidth="1"/>
    <col min="29" max="29" width="13.57421875" style="1" customWidth="1"/>
    <col min="30" max="16384" width="9.140625" style="1" customWidth="1"/>
  </cols>
  <sheetData>
    <row r="1" spans="5:27" ht="18">
      <c r="E1" s="2" t="s">
        <v>0</v>
      </c>
      <c r="H1" s="3"/>
      <c r="M1" s="4" t="s">
        <v>0</v>
      </c>
      <c r="N1" s="5"/>
      <c r="O1" s="4" t="s">
        <v>0</v>
      </c>
      <c r="P1" s="5"/>
      <c r="Q1" s="4" t="s">
        <v>0</v>
      </c>
      <c r="R1" s="5"/>
      <c r="S1" s="2" t="s">
        <v>1</v>
      </c>
      <c r="U1" s="2" t="s">
        <v>1</v>
      </c>
      <c r="W1" s="4" t="s">
        <v>1</v>
      </c>
      <c r="X1" s="56"/>
      <c r="Z1" s="59" t="s">
        <v>1</v>
      </c>
      <c r="AA1" s="63" t="s">
        <v>1</v>
      </c>
    </row>
    <row r="2" spans="5:27" ht="18">
      <c r="E2" s="2" t="s">
        <v>2</v>
      </c>
      <c r="H2" s="3"/>
      <c r="M2" s="4" t="s">
        <v>3</v>
      </c>
      <c r="N2" s="5"/>
      <c r="O2" s="4" t="s">
        <v>3</v>
      </c>
      <c r="P2" s="5"/>
      <c r="Q2" s="4" t="s">
        <v>3</v>
      </c>
      <c r="R2" s="5"/>
      <c r="S2" s="2" t="s">
        <v>45</v>
      </c>
      <c r="U2" s="2" t="s">
        <v>45</v>
      </c>
      <c r="W2" s="4" t="s">
        <v>52</v>
      </c>
      <c r="X2" s="56"/>
      <c r="Z2" s="59" t="s">
        <v>54</v>
      </c>
      <c r="AA2" s="63" t="s">
        <v>68</v>
      </c>
    </row>
    <row r="3" spans="4:27" ht="18">
      <c r="D3" s="5"/>
      <c r="E3" s="5"/>
      <c r="Z3" s="59" t="s">
        <v>4</v>
      </c>
      <c r="AA3" s="63" t="s">
        <v>4</v>
      </c>
    </row>
    <row r="4" spans="26:27" ht="18">
      <c r="Z4" s="59" t="s">
        <v>55</v>
      </c>
      <c r="AA4" s="60" t="s">
        <v>64</v>
      </c>
    </row>
    <row r="5" ht="15.75">
      <c r="Z5" s="60"/>
    </row>
    <row r="6" ht="15.75">
      <c r="Z6" s="60"/>
    </row>
    <row r="7" spans="1:27" ht="18">
      <c r="A7" s="73" t="s">
        <v>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1:27" ht="18">
      <c r="A8" s="73" t="s">
        <v>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</row>
    <row r="9" spans="1:5" ht="15.75">
      <c r="A9" s="8"/>
      <c r="B9" s="8"/>
      <c r="C9" s="8"/>
      <c r="D9" s="8"/>
      <c r="E9" s="8"/>
    </row>
    <row r="11" spans="1:27" ht="18">
      <c r="A11" s="73" t="s">
        <v>10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</row>
    <row r="12" spans="1:5" ht="15.75">
      <c r="A12" s="8"/>
      <c r="B12" s="8"/>
      <c r="C12" s="8"/>
      <c r="D12" s="8"/>
      <c r="E12" s="8"/>
    </row>
    <row r="13" spans="1:29" ht="15.75" customHeight="1">
      <c r="A13" s="76" t="s">
        <v>11</v>
      </c>
      <c r="B13" s="77"/>
      <c r="C13" s="77"/>
      <c r="D13" s="78" t="s">
        <v>12</v>
      </c>
      <c r="E13" s="9" t="s">
        <v>13</v>
      </c>
      <c r="F13" s="10" t="s">
        <v>14</v>
      </c>
      <c r="G13" s="9" t="s">
        <v>15</v>
      </c>
      <c r="H13" s="10" t="s">
        <v>14</v>
      </c>
      <c r="I13" s="9" t="s">
        <v>15</v>
      </c>
      <c r="J13" s="10" t="s">
        <v>14</v>
      </c>
      <c r="K13" s="10" t="s">
        <v>15</v>
      </c>
      <c r="L13" s="11" t="s">
        <v>14</v>
      </c>
      <c r="M13" s="9" t="s">
        <v>16</v>
      </c>
      <c r="N13" s="12" t="s">
        <v>14</v>
      </c>
      <c r="O13" s="12" t="s">
        <v>15</v>
      </c>
      <c r="P13" s="12" t="s">
        <v>14</v>
      </c>
      <c r="Q13" s="12" t="s">
        <v>15</v>
      </c>
      <c r="R13" s="12" t="s">
        <v>14</v>
      </c>
      <c r="S13" s="10" t="s">
        <v>17</v>
      </c>
      <c r="T13" s="10" t="s">
        <v>14</v>
      </c>
      <c r="U13" s="10" t="s">
        <v>47</v>
      </c>
      <c r="V13" s="10" t="s">
        <v>14</v>
      </c>
      <c r="W13" s="10" t="s">
        <v>47</v>
      </c>
      <c r="X13" s="10" t="s">
        <v>14</v>
      </c>
      <c r="Y13" s="10" t="s">
        <v>47</v>
      </c>
      <c r="Z13" s="57" t="s">
        <v>14</v>
      </c>
      <c r="AA13" s="89" t="s">
        <v>62</v>
      </c>
      <c r="AB13" s="89" t="s">
        <v>65</v>
      </c>
      <c r="AC13" s="89" t="s">
        <v>63</v>
      </c>
    </row>
    <row r="14" spans="1:29" ht="15.75">
      <c r="A14" s="13" t="s">
        <v>18</v>
      </c>
      <c r="B14" s="14" t="s">
        <v>19</v>
      </c>
      <c r="C14" s="13" t="s">
        <v>20</v>
      </c>
      <c r="D14" s="79"/>
      <c r="E14" s="15" t="s">
        <v>21</v>
      </c>
      <c r="F14" s="16" t="s">
        <v>22</v>
      </c>
      <c r="G14" s="15" t="s">
        <v>23</v>
      </c>
      <c r="H14" s="16" t="s">
        <v>24</v>
      </c>
      <c r="I14" s="15" t="s">
        <v>23</v>
      </c>
      <c r="J14" s="16" t="s">
        <v>25</v>
      </c>
      <c r="K14" s="16" t="s">
        <v>23</v>
      </c>
      <c r="L14" s="17" t="s">
        <v>26</v>
      </c>
      <c r="M14" s="15" t="s">
        <v>27</v>
      </c>
      <c r="N14" s="18" t="s">
        <v>28</v>
      </c>
      <c r="O14" s="18" t="s">
        <v>23</v>
      </c>
      <c r="P14" s="18" t="s">
        <v>29</v>
      </c>
      <c r="Q14" s="18" t="s">
        <v>23</v>
      </c>
      <c r="R14" s="18" t="s">
        <v>30</v>
      </c>
      <c r="S14" s="16" t="s">
        <v>42</v>
      </c>
      <c r="T14" s="16" t="s">
        <v>49</v>
      </c>
      <c r="U14" s="16" t="s">
        <v>48</v>
      </c>
      <c r="V14" s="16" t="s">
        <v>50</v>
      </c>
      <c r="W14" s="16" t="s">
        <v>48</v>
      </c>
      <c r="X14" s="16" t="s">
        <v>51</v>
      </c>
      <c r="Y14" s="16" t="s">
        <v>48</v>
      </c>
      <c r="Z14" s="58" t="s">
        <v>53</v>
      </c>
      <c r="AA14" s="91"/>
      <c r="AB14" s="90"/>
      <c r="AC14" s="90"/>
    </row>
    <row r="15" spans="1:29" ht="15">
      <c r="A15" s="19" t="s">
        <v>31</v>
      </c>
      <c r="B15" s="19" t="s">
        <v>32</v>
      </c>
      <c r="C15" s="20">
        <v>2110</v>
      </c>
      <c r="D15" s="21" t="s">
        <v>56</v>
      </c>
      <c r="E15" s="22">
        <v>50000</v>
      </c>
      <c r="G15" s="22">
        <f>E15+F15</f>
        <v>50000</v>
      </c>
      <c r="I15" s="22">
        <f>G15+H15</f>
        <v>50000</v>
      </c>
      <c r="K15" s="22">
        <f>I15+J15</f>
        <v>50000</v>
      </c>
      <c r="M15" s="23">
        <v>55000</v>
      </c>
      <c r="N15" s="24">
        <v>-5000</v>
      </c>
      <c r="O15" s="22">
        <f>M15+N15</f>
        <v>50000</v>
      </c>
      <c r="P15" s="24"/>
      <c r="Q15" s="22">
        <f>O15+P15</f>
        <v>50000</v>
      </c>
      <c r="R15" s="24"/>
      <c r="S15" s="22">
        <v>20000</v>
      </c>
      <c r="T15" s="22"/>
      <c r="U15" s="22">
        <f>S15+T15</f>
        <v>20000</v>
      </c>
      <c r="V15" s="22"/>
      <c r="W15" s="22">
        <f>U15+V15</f>
        <v>20000</v>
      </c>
      <c r="X15" s="22"/>
      <c r="Y15" s="22">
        <f>W15+X15</f>
        <v>20000</v>
      </c>
      <c r="Z15" s="27"/>
      <c r="AA15" s="28">
        <v>20000</v>
      </c>
      <c r="AB15" s="22"/>
      <c r="AC15" s="22">
        <f>AA15+AB15</f>
        <v>20000</v>
      </c>
    </row>
    <row r="16" spans="1:29" ht="15">
      <c r="A16" s="25"/>
      <c r="B16" s="25"/>
      <c r="C16" s="26"/>
      <c r="D16" s="27" t="s">
        <v>57</v>
      </c>
      <c r="E16" s="28"/>
      <c r="G16" s="28"/>
      <c r="I16" s="28"/>
      <c r="K16" s="28"/>
      <c r="M16" s="29"/>
      <c r="N16" s="24"/>
      <c r="O16" s="28"/>
      <c r="P16" s="24"/>
      <c r="Q16" s="28"/>
      <c r="R16" s="24"/>
      <c r="S16" s="28"/>
      <c r="T16" s="28"/>
      <c r="U16" s="28"/>
      <c r="V16" s="28"/>
      <c r="W16" s="28"/>
      <c r="X16" s="28"/>
      <c r="Y16" s="28"/>
      <c r="Z16" s="27"/>
      <c r="AA16" s="28"/>
      <c r="AB16" s="28"/>
      <c r="AC16" s="28"/>
    </row>
    <row r="17" spans="1:29" ht="15.75">
      <c r="A17" s="80"/>
      <c r="B17" s="81"/>
      <c r="C17" s="81"/>
      <c r="D17" s="82"/>
      <c r="E17" s="30">
        <v>50000</v>
      </c>
      <c r="F17" s="31"/>
      <c r="G17" s="32">
        <f>E17+F17</f>
        <v>50000</v>
      </c>
      <c r="H17" s="31"/>
      <c r="I17" s="32">
        <f>G17+H17</f>
        <v>50000</v>
      </c>
      <c r="J17" s="31"/>
      <c r="K17" s="30">
        <f>I17+J17</f>
        <v>50000</v>
      </c>
      <c r="L17" s="31"/>
      <c r="M17" s="33">
        <f>M15</f>
        <v>55000</v>
      </c>
      <c r="N17" s="34">
        <f>N15</f>
        <v>-5000</v>
      </c>
      <c r="O17" s="33">
        <f>O15</f>
        <v>50000</v>
      </c>
      <c r="P17" s="34"/>
      <c r="Q17" s="33">
        <f>Q15</f>
        <v>50000</v>
      </c>
      <c r="R17" s="34"/>
      <c r="S17" s="33">
        <f>S15</f>
        <v>20000</v>
      </c>
      <c r="T17" s="33"/>
      <c r="U17" s="33">
        <f>U15</f>
        <v>20000</v>
      </c>
      <c r="V17" s="33"/>
      <c r="W17" s="33">
        <f>W15</f>
        <v>20000</v>
      </c>
      <c r="X17" s="33"/>
      <c r="Y17" s="33">
        <f>Y15</f>
        <v>20000</v>
      </c>
      <c r="Z17" s="33"/>
      <c r="AA17" s="33">
        <f>AA15</f>
        <v>20000</v>
      </c>
      <c r="AB17" s="67"/>
      <c r="AC17" s="67">
        <f aca="true" t="shared" si="0" ref="AC17:AC53">AA17+AB17</f>
        <v>20000</v>
      </c>
    </row>
    <row r="18" spans="1:29" ht="15">
      <c r="A18" s="25" t="s">
        <v>35</v>
      </c>
      <c r="B18" s="25" t="s">
        <v>36</v>
      </c>
      <c r="C18" s="26">
        <v>2110</v>
      </c>
      <c r="D18" s="21" t="s">
        <v>56</v>
      </c>
      <c r="E18" s="28">
        <v>50000</v>
      </c>
      <c r="G18" s="28">
        <f>E18+F18</f>
        <v>50000</v>
      </c>
      <c r="I18" s="28">
        <f>G18+H18</f>
        <v>50000</v>
      </c>
      <c r="K18" s="28">
        <f>I18+J18</f>
        <v>50000</v>
      </c>
      <c r="M18" s="29">
        <v>50000</v>
      </c>
      <c r="N18" s="24">
        <v>-10000</v>
      </c>
      <c r="O18" s="28">
        <f>M18+N18</f>
        <v>40000</v>
      </c>
      <c r="P18" s="24"/>
      <c r="Q18" s="28">
        <f>O18+P18</f>
        <v>40000</v>
      </c>
      <c r="R18" s="24"/>
      <c r="S18" s="28">
        <v>71000</v>
      </c>
      <c r="T18" s="28"/>
      <c r="U18" s="28">
        <f>S18+T18</f>
        <v>71000</v>
      </c>
      <c r="V18" s="28"/>
      <c r="W18" s="28">
        <f>U18+V18</f>
        <v>71000</v>
      </c>
      <c r="X18" s="28"/>
      <c r="Y18" s="28">
        <f>W18+X18</f>
        <v>71000</v>
      </c>
      <c r="Z18" s="27"/>
      <c r="AA18" s="28">
        <v>70000</v>
      </c>
      <c r="AB18" s="28">
        <v>-10000</v>
      </c>
      <c r="AC18" s="28">
        <f t="shared" si="0"/>
        <v>60000</v>
      </c>
    </row>
    <row r="19" spans="1:29" ht="15">
      <c r="A19" s="26"/>
      <c r="B19" s="26"/>
      <c r="C19" s="26"/>
      <c r="D19" s="27" t="s">
        <v>57</v>
      </c>
      <c r="E19" s="27"/>
      <c r="G19" s="28"/>
      <c r="I19" s="28"/>
      <c r="K19" s="35"/>
      <c r="M19" s="29"/>
      <c r="N19" s="24"/>
      <c r="O19" s="28"/>
      <c r="P19" s="24"/>
      <c r="Q19" s="28"/>
      <c r="R19" s="24"/>
      <c r="S19" s="28"/>
      <c r="T19" s="28"/>
      <c r="U19" s="28"/>
      <c r="V19" s="28"/>
      <c r="W19" s="28"/>
      <c r="X19" s="28"/>
      <c r="Y19" s="28"/>
      <c r="Z19" s="27"/>
      <c r="AA19" s="28"/>
      <c r="AB19" s="28"/>
      <c r="AC19" s="28"/>
    </row>
    <row r="20" spans="1:29" ht="15.75">
      <c r="A20" s="80"/>
      <c r="B20" s="81"/>
      <c r="C20" s="81"/>
      <c r="D20" s="85"/>
      <c r="E20" s="30">
        <v>50000</v>
      </c>
      <c r="F20" s="31"/>
      <c r="G20" s="32">
        <f>E20+F20</f>
        <v>50000</v>
      </c>
      <c r="H20" s="31"/>
      <c r="I20" s="32">
        <f>G20+H20</f>
        <v>50000</v>
      </c>
      <c r="J20" s="31"/>
      <c r="K20" s="30">
        <f>I20+J20</f>
        <v>50000</v>
      </c>
      <c r="L20" s="31"/>
      <c r="M20" s="33">
        <f>M18</f>
        <v>50000</v>
      </c>
      <c r="N20" s="34">
        <f>N18</f>
        <v>-10000</v>
      </c>
      <c r="O20" s="33">
        <f>O18</f>
        <v>40000</v>
      </c>
      <c r="P20" s="34"/>
      <c r="Q20" s="33">
        <f>Q18</f>
        <v>40000</v>
      </c>
      <c r="R20" s="34"/>
      <c r="S20" s="33">
        <f>S18</f>
        <v>71000</v>
      </c>
      <c r="T20" s="33"/>
      <c r="U20" s="33">
        <f>U18</f>
        <v>71000</v>
      </c>
      <c r="V20" s="33"/>
      <c r="W20" s="33">
        <f>W18</f>
        <v>71000</v>
      </c>
      <c r="X20" s="33"/>
      <c r="Y20" s="33">
        <f>Y18</f>
        <v>71000</v>
      </c>
      <c r="Z20" s="33"/>
      <c r="AA20" s="33">
        <f>AA18</f>
        <v>70000</v>
      </c>
      <c r="AB20" s="67">
        <f>SUM(AB18:AB19)</f>
        <v>-10000</v>
      </c>
      <c r="AC20" s="67">
        <f t="shared" si="0"/>
        <v>60000</v>
      </c>
    </row>
    <row r="21" spans="1:29" ht="15">
      <c r="A21" s="26">
        <v>710</v>
      </c>
      <c r="B21" s="26">
        <v>71013</v>
      </c>
      <c r="C21" s="38">
        <v>2110</v>
      </c>
      <c r="D21" s="21" t="s">
        <v>56</v>
      </c>
      <c r="E21" s="65">
        <v>80000</v>
      </c>
      <c r="G21" s="22">
        <f>E21+F21</f>
        <v>80000</v>
      </c>
      <c r="I21" s="28">
        <f>G21+H21</f>
        <v>80000</v>
      </c>
      <c r="K21" s="28">
        <f>I21+J21</f>
        <v>80000</v>
      </c>
      <c r="M21" s="23">
        <v>70000</v>
      </c>
      <c r="N21" s="24">
        <v>-30000</v>
      </c>
      <c r="O21" s="28">
        <f>M21+N21</f>
        <v>40000</v>
      </c>
      <c r="P21" s="24"/>
      <c r="Q21" s="28">
        <f>O21+P21</f>
        <v>40000</v>
      </c>
      <c r="R21" s="24"/>
      <c r="S21" s="28">
        <v>45000</v>
      </c>
      <c r="T21" s="28">
        <v>-10000</v>
      </c>
      <c r="U21" s="28">
        <f>S21+T21</f>
        <v>35000</v>
      </c>
      <c r="V21" s="28"/>
      <c r="W21" s="28">
        <f>U21+V21</f>
        <v>35000</v>
      </c>
      <c r="X21" s="28"/>
      <c r="Y21" s="28">
        <f>W21+X21</f>
        <v>35000</v>
      </c>
      <c r="Z21" s="27"/>
      <c r="AA21" s="28">
        <v>33000</v>
      </c>
      <c r="AB21" s="28"/>
      <c r="AC21" s="28">
        <f t="shared" si="0"/>
        <v>33000</v>
      </c>
    </row>
    <row r="22" spans="1:29" ht="15">
      <c r="A22" s="26"/>
      <c r="B22" s="26"/>
      <c r="C22" s="38"/>
      <c r="D22" s="27" t="s">
        <v>57</v>
      </c>
      <c r="E22" s="53"/>
      <c r="G22" s="28"/>
      <c r="I22" s="28"/>
      <c r="K22" s="28"/>
      <c r="M22" s="29"/>
      <c r="N22" s="24"/>
      <c r="O22" s="28"/>
      <c r="P22" s="24"/>
      <c r="Q22" s="28"/>
      <c r="R22" s="24"/>
      <c r="S22" s="28"/>
      <c r="T22" s="28"/>
      <c r="U22" s="28"/>
      <c r="V22" s="28"/>
      <c r="W22" s="28"/>
      <c r="X22" s="28"/>
      <c r="Y22" s="28"/>
      <c r="Z22" s="27"/>
      <c r="AA22" s="28"/>
      <c r="AB22" s="28"/>
      <c r="AC22" s="28"/>
    </row>
    <row r="23" spans="1:29" ht="15">
      <c r="A23" s="26"/>
      <c r="B23" s="26">
        <v>71014</v>
      </c>
      <c r="C23" s="38">
        <v>2110</v>
      </c>
      <c r="D23" s="27" t="s">
        <v>56</v>
      </c>
      <c r="E23" s="65">
        <v>70000</v>
      </c>
      <c r="G23" s="28">
        <f>E23+F23</f>
        <v>70000</v>
      </c>
      <c r="I23" s="28">
        <f>G23+H23</f>
        <v>70000</v>
      </c>
      <c r="K23" s="28">
        <f>I23+J23</f>
        <v>70000</v>
      </c>
      <c r="M23" s="29">
        <v>90000</v>
      </c>
      <c r="N23" s="24">
        <v>-35000</v>
      </c>
      <c r="O23" s="28">
        <f>M23+N23</f>
        <v>55000</v>
      </c>
      <c r="P23" s="24"/>
      <c r="Q23" s="28">
        <f>O23+P23</f>
        <v>55000</v>
      </c>
      <c r="R23" s="24"/>
      <c r="S23" s="28">
        <v>40000</v>
      </c>
      <c r="T23" s="28"/>
      <c r="U23" s="28">
        <f>S23+T23</f>
        <v>40000</v>
      </c>
      <c r="V23" s="28"/>
      <c r="W23" s="28">
        <f>U23+V23</f>
        <v>40000</v>
      </c>
      <c r="X23" s="28"/>
      <c r="Y23" s="28">
        <f>W23+X23</f>
        <v>40000</v>
      </c>
      <c r="Z23" s="27"/>
      <c r="AA23" s="28">
        <v>40000</v>
      </c>
      <c r="AB23" s="28"/>
      <c r="AC23" s="28">
        <f t="shared" si="0"/>
        <v>40000</v>
      </c>
    </row>
    <row r="24" spans="1:29" ht="15">
      <c r="A24" s="26"/>
      <c r="B24" s="26"/>
      <c r="C24" s="38"/>
      <c r="D24" s="27" t="s">
        <v>57</v>
      </c>
      <c r="E24" s="53"/>
      <c r="G24" s="28"/>
      <c r="I24" s="28"/>
      <c r="K24" s="28"/>
      <c r="M24" s="29"/>
      <c r="N24" s="24"/>
      <c r="O24" s="28"/>
      <c r="P24" s="24"/>
      <c r="Q24" s="28"/>
      <c r="R24" s="24"/>
      <c r="S24" s="28"/>
      <c r="T24" s="28"/>
      <c r="U24" s="28"/>
      <c r="V24" s="28"/>
      <c r="W24" s="28"/>
      <c r="X24" s="28"/>
      <c r="Y24" s="28"/>
      <c r="Z24" s="27"/>
      <c r="AA24" s="28"/>
      <c r="AB24" s="28"/>
      <c r="AC24" s="28"/>
    </row>
    <row r="25" spans="1:29" ht="15">
      <c r="A25" s="26"/>
      <c r="B25" s="26">
        <v>71015</v>
      </c>
      <c r="C25" s="38">
        <v>2110</v>
      </c>
      <c r="D25" s="27" t="s">
        <v>56</v>
      </c>
      <c r="E25" s="65">
        <v>85000</v>
      </c>
      <c r="G25" s="28">
        <f>E25+F25</f>
        <v>85000</v>
      </c>
      <c r="I25" s="28">
        <f>G25+H25</f>
        <v>85000</v>
      </c>
      <c r="K25" s="28">
        <f>I25+J25</f>
        <v>85000</v>
      </c>
      <c r="M25" s="29">
        <v>80000</v>
      </c>
      <c r="N25" s="24">
        <v>-5000</v>
      </c>
      <c r="O25" s="28">
        <f>M25+N25</f>
        <v>75000</v>
      </c>
      <c r="P25" s="24"/>
      <c r="Q25" s="28">
        <f>O25+P25</f>
        <v>75000</v>
      </c>
      <c r="R25" s="24"/>
      <c r="S25" s="28">
        <v>184000</v>
      </c>
      <c r="T25" s="28"/>
      <c r="U25" s="28">
        <f>S25+T25</f>
        <v>184000</v>
      </c>
      <c r="V25" s="28"/>
      <c r="W25" s="28">
        <f>U25+V25</f>
        <v>184000</v>
      </c>
      <c r="X25" s="28"/>
      <c r="Y25" s="28">
        <f>W25+X25</f>
        <v>184000</v>
      </c>
      <c r="Z25" s="27"/>
      <c r="AA25" s="28">
        <v>219000</v>
      </c>
      <c r="AB25" s="28">
        <v>25000</v>
      </c>
      <c r="AC25" s="28">
        <f t="shared" si="0"/>
        <v>244000</v>
      </c>
    </row>
    <row r="26" spans="1:29" ht="15">
      <c r="A26" s="26"/>
      <c r="B26" s="26"/>
      <c r="C26" s="38"/>
      <c r="D26" s="27" t="s">
        <v>57</v>
      </c>
      <c r="E26" s="53"/>
      <c r="G26" s="28"/>
      <c r="I26" s="28"/>
      <c r="K26" s="28"/>
      <c r="M26" s="29"/>
      <c r="N26" s="24"/>
      <c r="O26" s="28"/>
      <c r="P26" s="24"/>
      <c r="Q26" s="28"/>
      <c r="R26" s="24"/>
      <c r="S26" s="28"/>
      <c r="T26" s="28"/>
      <c r="U26" s="28"/>
      <c r="V26" s="28"/>
      <c r="W26" s="28"/>
      <c r="X26" s="28"/>
      <c r="Y26" s="28"/>
      <c r="Z26" s="27"/>
      <c r="AA26" s="28"/>
      <c r="AB26" s="28"/>
      <c r="AC26" s="28"/>
    </row>
    <row r="27" spans="1:29" ht="15">
      <c r="A27" s="38"/>
      <c r="B27" s="26"/>
      <c r="C27" s="38">
        <v>6410</v>
      </c>
      <c r="D27" s="27" t="s">
        <v>43</v>
      </c>
      <c r="E27" s="53"/>
      <c r="G27" s="54"/>
      <c r="I27" s="54"/>
      <c r="K27" s="28"/>
      <c r="M27" s="29"/>
      <c r="N27" s="24"/>
      <c r="O27" s="28"/>
      <c r="P27" s="24"/>
      <c r="Q27" s="28"/>
      <c r="R27" s="24"/>
      <c r="S27" s="28">
        <v>7000</v>
      </c>
      <c r="T27" s="28"/>
      <c r="U27" s="28">
        <f>S27+T27</f>
        <v>7000</v>
      </c>
      <c r="V27" s="28"/>
      <c r="W27" s="28">
        <f>U27+V27</f>
        <v>7000</v>
      </c>
      <c r="X27" s="28"/>
      <c r="Y27" s="28">
        <v>7000</v>
      </c>
      <c r="Z27" s="27"/>
      <c r="AA27" s="28">
        <v>7000</v>
      </c>
      <c r="AB27" s="28"/>
      <c r="AC27" s="28">
        <f t="shared" si="0"/>
        <v>7000</v>
      </c>
    </row>
    <row r="28" spans="1:29" ht="15">
      <c r="A28" s="38"/>
      <c r="B28" s="55"/>
      <c r="C28" s="66"/>
      <c r="D28" s="39" t="s">
        <v>39</v>
      </c>
      <c r="E28" s="53"/>
      <c r="G28" s="54"/>
      <c r="I28" s="54"/>
      <c r="K28" s="28"/>
      <c r="M28" s="29"/>
      <c r="N28" s="24"/>
      <c r="O28" s="28"/>
      <c r="P28" s="24"/>
      <c r="Q28" s="28"/>
      <c r="R28" s="24"/>
      <c r="S28" s="28"/>
      <c r="T28" s="28"/>
      <c r="U28" s="28"/>
      <c r="V28" s="28"/>
      <c r="W28" s="28"/>
      <c r="X28" s="28"/>
      <c r="Y28" s="28"/>
      <c r="Z28" s="27"/>
      <c r="AA28" s="28"/>
      <c r="AB28" s="28"/>
      <c r="AC28" s="28"/>
    </row>
    <row r="29" spans="1:29" ht="15.75">
      <c r="A29" s="80"/>
      <c r="B29" s="81"/>
      <c r="C29" s="81"/>
      <c r="D29" s="86"/>
      <c r="E29" s="30">
        <f>E21+E23+E25</f>
        <v>235000</v>
      </c>
      <c r="F29" s="31"/>
      <c r="G29" s="32">
        <f>E29+F29</f>
        <v>235000</v>
      </c>
      <c r="H29" s="31"/>
      <c r="I29" s="32">
        <f>G29+H29</f>
        <v>235000</v>
      </c>
      <c r="J29" s="31"/>
      <c r="K29" s="30">
        <f>I29+J29</f>
        <v>235000</v>
      </c>
      <c r="L29" s="31"/>
      <c r="M29" s="33">
        <f>M25+M23+M21</f>
        <v>240000</v>
      </c>
      <c r="N29" s="34">
        <f>N25+N23+N21</f>
        <v>-70000</v>
      </c>
      <c r="O29" s="33">
        <f>O25+O23+O21</f>
        <v>170000</v>
      </c>
      <c r="P29" s="34"/>
      <c r="Q29" s="33">
        <f>Q25+Q23+Q21</f>
        <v>170000</v>
      </c>
      <c r="R29" s="34"/>
      <c r="S29" s="33">
        <f>S25+S23+S21+S27</f>
        <v>276000</v>
      </c>
      <c r="T29" s="33">
        <f>T25+T23+T21+T27</f>
        <v>-10000</v>
      </c>
      <c r="U29" s="33">
        <f>U25+U23+U21+U27</f>
        <v>266000</v>
      </c>
      <c r="V29" s="33"/>
      <c r="W29" s="33">
        <f>W25+W23+W21+W27</f>
        <v>266000</v>
      </c>
      <c r="X29" s="33"/>
      <c r="Y29" s="33">
        <f>Y25+Y23+Y21+Y27</f>
        <v>266000</v>
      </c>
      <c r="Z29" s="33"/>
      <c r="AA29" s="33">
        <f>AA25+AA23+AA21+AA27</f>
        <v>299000</v>
      </c>
      <c r="AB29" s="67">
        <f>SUM(AB21:AB28)</f>
        <v>25000</v>
      </c>
      <c r="AC29" s="67">
        <f t="shared" si="0"/>
        <v>324000</v>
      </c>
    </row>
    <row r="30" spans="1:29" ht="15">
      <c r="A30" s="26">
        <v>750</v>
      </c>
      <c r="B30" s="26">
        <v>75011</v>
      </c>
      <c r="C30" s="38">
        <v>2110</v>
      </c>
      <c r="D30" s="21" t="s">
        <v>56</v>
      </c>
      <c r="E30" s="65">
        <v>126816</v>
      </c>
      <c r="G30" s="28">
        <f>E30+F30</f>
        <v>126816</v>
      </c>
      <c r="I30" s="22">
        <v>119824</v>
      </c>
      <c r="J30" s="24"/>
      <c r="K30" s="22">
        <f>I30+J30</f>
        <v>119824</v>
      </c>
      <c r="M30" s="23">
        <v>113832</v>
      </c>
      <c r="N30" s="24"/>
      <c r="O30" s="28">
        <f>M30+N30</f>
        <v>113832</v>
      </c>
      <c r="P30" s="24"/>
      <c r="Q30" s="28">
        <f>O30+P30</f>
        <v>113832</v>
      </c>
      <c r="R30" s="24"/>
      <c r="S30" s="28">
        <v>125595</v>
      </c>
      <c r="T30" s="28"/>
      <c r="U30" s="28">
        <f>S30+T30</f>
        <v>125595</v>
      </c>
      <c r="V30" s="28"/>
      <c r="W30" s="28">
        <f>U30+V30</f>
        <v>125595</v>
      </c>
      <c r="X30" s="28"/>
      <c r="Y30" s="28">
        <f>W30+X30</f>
        <v>125595</v>
      </c>
      <c r="Z30" s="27"/>
      <c r="AA30" s="28">
        <v>127861</v>
      </c>
      <c r="AB30" s="28"/>
      <c r="AC30" s="28">
        <f t="shared" si="0"/>
        <v>127861</v>
      </c>
    </row>
    <row r="31" spans="1:29" ht="15">
      <c r="A31" s="26"/>
      <c r="B31" s="26"/>
      <c r="C31" s="38"/>
      <c r="D31" s="27" t="s">
        <v>57</v>
      </c>
      <c r="E31" s="53"/>
      <c r="G31" s="28"/>
      <c r="I31" s="28"/>
      <c r="K31" s="28"/>
      <c r="M31" s="29"/>
      <c r="N31" s="24"/>
      <c r="O31" s="28"/>
      <c r="P31" s="24"/>
      <c r="Q31" s="28"/>
      <c r="R31" s="24"/>
      <c r="S31" s="28"/>
      <c r="T31" s="28"/>
      <c r="U31" s="28"/>
      <c r="V31" s="28"/>
      <c r="W31" s="28"/>
      <c r="X31" s="28"/>
      <c r="Y31" s="28"/>
      <c r="Z31" s="27"/>
      <c r="AA31" s="28"/>
      <c r="AB31" s="28"/>
      <c r="AC31" s="28"/>
    </row>
    <row r="32" spans="1:29" ht="15">
      <c r="A32" s="26"/>
      <c r="B32" s="26">
        <v>75045</v>
      </c>
      <c r="C32" s="38">
        <v>2110</v>
      </c>
      <c r="D32" s="27" t="s">
        <v>56</v>
      </c>
      <c r="E32" s="65">
        <v>22000</v>
      </c>
      <c r="G32" s="28">
        <f>E32+F32</f>
        <v>22000</v>
      </c>
      <c r="I32" s="28">
        <f>G32+H32</f>
        <v>22000</v>
      </c>
      <c r="K32" s="28">
        <f>I32+J32</f>
        <v>22000</v>
      </c>
      <c r="M32" s="29">
        <v>17600</v>
      </c>
      <c r="N32" s="24"/>
      <c r="O32" s="28">
        <f>M32+N32</f>
        <v>17600</v>
      </c>
      <c r="P32" s="24"/>
      <c r="Q32" s="28">
        <f>O32+P32</f>
        <v>17600</v>
      </c>
      <c r="R32" s="24"/>
      <c r="S32" s="28">
        <v>16000</v>
      </c>
      <c r="T32" s="28"/>
      <c r="U32" s="28">
        <f>S32+T32</f>
        <v>16000</v>
      </c>
      <c r="V32" s="28"/>
      <c r="W32" s="28">
        <f>U32+V32</f>
        <v>16000</v>
      </c>
      <c r="X32" s="28"/>
      <c r="Y32" s="28">
        <f>W32+X32</f>
        <v>16000</v>
      </c>
      <c r="Z32" s="27"/>
      <c r="AA32" s="28">
        <v>16500</v>
      </c>
      <c r="AB32" s="28"/>
      <c r="AC32" s="28">
        <f t="shared" si="0"/>
        <v>16500</v>
      </c>
    </row>
    <row r="33" spans="1:29" ht="15">
      <c r="A33" s="26"/>
      <c r="B33" s="26"/>
      <c r="C33" s="38"/>
      <c r="D33" s="39" t="s">
        <v>57</v>
      </c>
      <c r="E33" s="53"/>
      <c r="G33" s="35"/>
      <c r="I33" s="28"/>
      <c r="K33" s="28"/>
      <c r="M33" s="29"/>
      <c r="N33" s="24"/>
      <c r="O33" s="28"/>
      <c r="P33" s="24"/>
      <c r="Q33" s="28"/>
      <c r="R33" s="24"/>
      <c r="S33" s="28"/>
      <c r="T33" s="28"/>
      <c r="U33" s="28"/>
      <c r="V33" s="28"/>
      <c r="W33" s="28"/>
      <c r="X33" s="28"/>
      <c r="Y33" s="28"/>
      <c r="Z33" s="27"/>
      <c r="AA33" s="28"/>
      <c r="AB33" s="28"/>
      <c r="AC33" s="28"/>
    </row>
    <row r="34" spans="1:29" ht="15.75">
      <c r="A34" s="80"/>
      <c r="B34" s="81"/>
      <c r="C34" s="81"/>
      <c r="D34" s="86"/>
      <c r="E34" s="30">
        <f>E30+E32</f>
        <v>148816</v>
      </c>
      <c r="F34" s="36"/>
      <c r="G34" s="30">
        <f>E34+F34</f>
        <v>148816</v>
      </c>
      <c r="H34" s="31"/>
      <c r="I34" s="37">
        <f>I30+I32</f>
        <v>141824</v>
      </c>
      <c r="J34" s="30">
        <f>J30+J32</f>
        <v>0</v>
      </c>
      <c r="K34" s="30">
        <f>K30+K32</f>
        <v>141824</v>
      </c>
      <c r="L34" s="31"/>
      <c r="M34" s="33">
        <f>M32+M30</f>
        <v>131432</v>
      </c>
      <c r="N34" s="34"/>
      <c r="O34" s="33">
        <f>O32+O30</f>
        <v>131432</v>
      </c>
      <c r="P34" s="34"/>
      <c r="Q34" s="33">
        <f>Q32+Q30</f>
        <v>131432</v>
      </c>
      <c r="R34" s="34"/>
      <c r="S34" s="33">
        <f>S32+S30</f>
        <v>141595</v>
      </c>
      <c r="T34" s="33"/>
      <c r="U34" s="33">
        <f>U32+U30</f>
        <v>141595</v>
      </c>
      <c r="V34" s="33"/>
      <c r="W34" s="33">
        <f>W32+W30</f>
        <v>141595</v>
      </c>
      <c r="X34" s="33"/>
      <c r="Y34" s="33">
        <f>SUM(Y30:Y33)</f>
        <v>141595</v>
      </c>
      <c r="Z34" s="33"/>
      <c r="AA34" s="33">
        <f>SUM(AA30:AA33)</f>
        <v>144361</v>
      </c>
      <c r="AB34" s="67"/>
      <c r="AC34" s="67">
        <f t="shared" si="0"/>
        <v>144361</v>
      </c>
    </row>
    <row r="35" spans="1:29" ht="15">
      <c r="A35" s="26">
        <v>754</v>
      </c>
      <c r="B35" s="26">
        <v>75411</v>
      </c>
      <c r="C35" s="38">
        <v>2110</v>
      </c>
      <c r="D35" s="21" t="s">
        <v>56</v>
      </c>
      <c r="E35" s="65">
        <v>1603964</v>
      </c>
      <c r="G35" s="28">
        <f>E35+F35</f>
        <v>1603964</v>
      </c>
      <c r="I35" s="28">
        <v>1762623</v>
      </c>
      <c r="J35" s="24"/>
      <c r="K35" s="28">
        <f>I35+J35</f>
        <v>1762623</v>
      </c>
      <c r="M35" s="29">
        <v>1782242</v>
      </c>
      <c r="N35" s="24">
        <v>-7650</v>
      </c>
      <c r="O35" s="28">
        <f>M35+N35</f>
        <v>1774592</v>
      </c>
      <c r="P35" s="24">
        <v>58000</v>
      </c>
      <c r="Q35" s="28">
        <f>O35+P35</f>
        <v>1832592</v>
      </c>
      <c r="R35" s="24"/>
      <c r="S35" s="28">
        <v>2030927</v>
      </c>
      <c r="T35" s="28">
        <v>20588</v>
      </c>
      <c r="U35" s="28">
        <f>S35+T35</f>
        <v>2051515</v>
      </c>
      <c r="V35" s="28"/>
      <c r="W35" s="28">
        <f>U35+V35</f>
        <v>2051515</v>
      </c>
      <c r="X35" s="28">
        <v>27859</v>
      </c>
      <c r="Y35" s="28">
        <f>W35+X35</f>
        <v>2079374</v>
      </c>
      <c r="Z35" s="28">
        <v>17914</v>
      </c>
      <c r="AA35" s="28">
        <v>2454041</v>
      </c>
      <c r="AB35" s="28"/>
      <c r="AC35" s="28">
        <f t="shared" si="0"/>
        <v>2454041</v>
      </c>
    </row>
    <row r="36" spans="1:29" ht="15">
      <c r="A36" s="26"/>
      <c r="B36" s="26"/>
      <c r="C36" s="38"/>
      <c r="D36" s="27" t="s">
        <v>57</v>
      </c>
      <c r="E36" s="53"/>
      <c r="G36" s="28"/>
      <c r="I36" s="28"/>
      <c r="K36" s="28"/>
      <c r="M36" s="29"/>
      <c r="N36" s="24"/>
      <c r="O36" s="28"/>
      <c r="P36" s="24"/>
      <c r="Q36" s="28"/>
      <c r="R36" s="24"/>
      <c r="S36" s="28"/>
      <c r="T36" s="28"/>
      <c r="U36" s="28"/>
      <c r="V36" s="28"/>
      <c r="W36" s="28"/>
      <c r="X36" s="28"/>
      <c r="Y36" s="28"/>
      <c r="Z36" s="27"/>
      <c r="AA36" s="28"/>
      <c r="AB36" s="28"/>
      <c r="AC36" s="28"/>
    </row>
    <row r="37" spans="1:29" ht="15">
      <c r="A37" s="26"/>
      <c r="B37" s="26"/>
      <c r="C37" s="38">
        <v>6410</v>
      </c>
      <c r="D37" s="27" t="s">
        <v>38</v>
      </c>
      <c r="E37" s="65">
        <v>300000</v>
      </c>
      <c r="F37" s="24">
        <v>331000</v>
      </c>
      <c r="G37" s="28">
        <f>E37+F37</f>
        <v>631000</v>
      </c>
      <c r="I37" s="28">
        <f>G37+H37</f>
        <v>631000</v>
      </c>
      <c r="K37" s="28">
        <f>I37+J37</f>
        <v>631000</v>
      </c>
      <c r="M37" s="29">
        <v>1000000</v>
      </c>
      <c r="N37" s="24">
        <v>-310000</v>
      </c>
      <c r="O37" s="28">
        <f>M37+N37</f>
        <v>690000</v>
      </c>
      <c r="P37" s="24">
        <v>-20000</v>
      </c>
      <c r="Q37" s="28">
        <f>O37+P37</f>
        <v>670000</v>
      </c>
      <c r="R37" s="24"/>
      <c r="S37" s="28">
        <v>900000</v>
      </c>
      <c r="T37" s="28"/>
      <c r="U37" s="28">
        <f>S37+T37</f>
        <v>900000</v>
      </c>
      <c r="V37" s="28"/>
      <c r="W37" s="28">
        <f>U37+V37</f>
        <v>900000</v>
      </c>
      <c r="X37" s="28"/>
      <c r="Y37" s="28">
        <f>W37+X37</f>
        <v>900000</v>
      </c>
      <c r="Z37" s="27"/>
      <c r="AA37" s="28">
        <v>295000</v>
      </c>
      <c r="AB37" s="28"/>
      <c r="AC37" s="28">
        <f t="shared" si="0"/>
        <v>295000</v>
      </c>
    </row>
    <row r="38" spans="1:29" ht="15">
      <c r="A38" s="26"/>
      <c r="B38" s="26"/>
      <c r="C38" s="38"/>
      <c r="D38" s="27" t="s">
        <v>39</v>
      </c>
      <c r="E38" s="65"/>
      <c r="F38" s="24"/>
      <c r="G38" s="28"/>
      <c r="I38" s="28"/>
      <c r="K38" s="28"/>
      <c r="M38" s="29"/>
      <c r="N38" s="24"/>
      <c r="O38" s="28"/>
      <c r="P38" s="24"/>
      <c r="Q38" s="28"/>
      <c r="R38" s="24"/>
      <c r="S38" s="28"/>
      <c r="T38" s="28"/>
      <c r="U38" s="28"/>
      <c r="V38" s="28"/>
      <c r="W38" s="28"/>
      <c r="X38" s="28"/>
      <c r="Y38" s="28"/>
      <c r="Z38" s="27"/>
      <c r="AA38" s="28"/>
      <c r="AB38" s="28"/>
      <c r="AC38" s="28"/>
    </row>
    <row r="39" spans="1:29" ht="15">
      <c r="A39" s="26"/>
      <c r="B39" s="26">
        <v>75414</v>
      </c>
      <c r="C39" s="38">
        <v>2110</v>
      </c>
      <c r="D39" s="27" t="s">
        <v>56</v>
      </c>
      <c r="E39" s="65"/>
      <c r="F39" s="24"/>
      <c r="G39" s="28"/>
      <c r="I39" s="28"/>
      <c r="K39" s="28"/>
      <c r="M39" s="29"/>
      <c r="N39" s="24"/>
      <c r="O39" s="28"/>
      <c r="P39" s="24"/>
      <c r="Q39" s="28"/>
      <c r="R39" s="24"/>
      <c r="S39" s="28">
        <v>400</v>
      </c>
      <c r="T39" s="28"/>
      <c r="U39" s="28">
        <f>S39+T39</f>
        <v>400</v>
      </c>
      <c r="V39" s="28"/>
      <c r="W39" s="28">
        <f>U39+V39</f>
        <v>400</v>
      </c>
      <c r="X39" s="28"/>
      <c r="Y39" s="28">
        <f>W39+X39</f>
        <v>400</v>
      </c>
      <c r="Z39" s="27"/>
      <c r="AA39" s="28">
        <v>400</v>
      </c>
      <c r="AB39" s="28"/>
      <c r="AC39" s="28">
        <f t="shared" si="0"/>
        <v>400</v>
      </c>
    </row>
    <row r="40" spans="1:29" ht="15">
      <c r="A40" s="26"/>
      <c r="B40" s="26"/>
      <c r="C40" s="38"/>
      <c r="D40" s="39" t="s">
        <v>57</v>
      </c>
      <c r="E40" s="53"/>
      <c r="G40" s="28"/>
      <c r="I40" s="35"/>
      <c r="K40" s="28"/>
      <c r="M40" s="29"/>
      <c r="N40" s="24"/>
      <c r="O40" s="28"/>
      <c r="P40" s="24"/>
      <c r="Q40" s="28"/>
      <c r="R40" s="24"/>
      <c r="S40" s="28"/>
      <c r="T40" s="28"/>
      <c r="U40" s="28"/>
      <c r="V40" s="28"/>
      <c r="W40" s="28"/>
      <c r="X40" s="28"/>
      <c r="Y40" s="28"/>
      <c r="Z40" s="27"/>
      <c r="AA40" s="28"/>
      <c r="AB40" s="28"/>
      <c r="AC40" s="28"/>
    </row>
    <row r="41" spans="1:29" ht="15.75">
      <c r="A41" s="83"/>
      <c r="B41" s="81"/>
      <c r="C41" s="81"/>
      <c r="D41" s="87"/>
      <c r="E41" s="30" t="e">
        <f>#REF!+E35+E37</f>
        <v>#REF!</v>
      </c>
      <c r="F41" s="32">
        <v>331000</v>
      </c>
      <c r="G41" s="32" t="e">
        <f>E41+F41</f>
        <v>#REF!</v>
      </c>
      <c r="H41" s="36"/>
      <c r="I41" s="30" t="e">
        <f>I37+I35+#REF!</f>
        <v>#REF!</v>
      </c>
      <c r="J41" s="32" t="e">
        <f>J37+J35+#REF!</f>
        <v>#REF!</v>
      </c>
      <c r="K41" s="30" t="e">
        <f>K37+K35+#REF!</f>
        <v>#REF!</v>
      </c>
      <c r="L41" s="31"/>
      <c r="M41" s="33" t="e">
        <f>M37+M35+#REF!</f>
        <v>#REF!</v>
      </c>
      <c r="N41" s="34" t="e">
        <f>N37+N35+#REF!</f>
        <v>#REF!</v>
      </c>
      <c r="O41" s="33" t="e">
        <f>O37+O35+#REF!</f>
        <v>#REF!</v>
      </c>
      <c r="P41" s="34">
        <f>SUM(P35:P40)</f>
        <v>38000</v>
      </c>
      <c r="Q41" s="33" t="e">
        <f>Q37+Q35+#REF!</f>
        <v>#REF!</v>
      </c>
      <c r="R41" s="34">
        <f>SUM(R35:R40)</f>
        <v>0</v>
      </c>
      <c r="S41" s="33">
        <f>SUM(S35:S39)</f>
        <v>2931327</v>
      </c>
      <c r="T41" s="33">
        <f>SUM(T35:T39)</f>
        <v>20588</v>
      </c>
      <c r="U41" s="33">
        <f>SUM(U35:U40)</f>
        <v>2951915</v>
      </c>
      <c r="V41" s="33">
        <f>SUM(V35:V39)</f>
        <v>0</v>
      </c>
      <c r="W41" s="33">
        <f>SUM(W35:W40)</f>
        <v>2951915</v>
      </c>
      <c r="X41" s="33">
        <f>SUM(X35:X39)</f>
        <v>27859</v>
      </c>
      <c r="Y41" s="33">
        <f>SUM(Y35:Y40)</f>
        <v>2979774</v>
      </c>
      <c r="Z41" s="33">
        <f>SUM(Z35:Z40)</f>
        <v>17914</v>
      </c>
      <c r="AA41" s="33">
        <f>SUM(AA35:AA40)</f>
        <v>2749441</v>
      </c>
      <c r="AB41" s="67"/>
      <c r="AC41" s="67">
        <f t="shared" si="0"/>
        <v>2749441</v>
      </c>
    </row>
    <row r="42" spans="1:29" ht="15">
      <c r="A42" s="26">
        <v>851</v>
      </c>
      <c r="B42" s="38">
        <v>85156</v>
      </c>
      <c r="C42" s="26">
        <v>2110</v>
      </c>
      <c r="D42" s="21" t="s">
        <v>56</v>
      </c>
      <c r="E42" s="28">
        <v>0</v>
      </c>
      <c r="F42" s="24">
        <v>514000</v>
      </c>
      <c r="G42" s="28">
        <f>E42+F42</f>
        <v>514000</v>
      </c>
      <c r="I42" s="28">
        <v>660600</v>
      </c>
      <c r="J42" s="24"/>
      <c r="K42" s="28">
        <f>I42+J42</f>
        <v>660600</v>
      </c>
      <c r="M42" s="29">
        <v>405670</v>
      </c>
      <c r="N42" s="24">
        <v>-63200</v>
      </c>
      <c r="O42" s="28">
        <f>M42+N42</f>
        <v>342470</v>
      </c>
      <c r="P42" s="24"/>
      <c r="Q42" s="28">
        <f>O42+P42</f>
        <v>342470</v>
      </c>
      <c r="R42" s="24"/>
      <c r="S42" s="28">
        <v>481000</v>
      </c>
      <c r="T42" s="28"/>
      <c r="U42" s="28">
        <f>S42+T42</f>
        <v>481000</v>
      </c>
      <c r="V42" s="28">
        <v>32733</v>
      </c>
      <c r="W42" s="28">
        <f>U42+V42</f>
        <v>513733</v>
      </c>
      <c r="X42" s="28"/>
      <c r="Y42" s="28">
        <f>W42+X42</f>
        <v>513733</v>
      </c>
      <c r="Z42" s="27"/>
      <c r="AA42" s="28">
        <v>528000</v>
      </c>
      <c r="AB42" s="28">
        <v>-32000</v>
      </c>
      <c r="AC42" s="28">
        <f t="shared" si="0"/>
        <v>496000</v>
      </c>
    </row>
    <row r="43" spans="1:29" ht="15">
      <c r="A43" s="39"/>
      <c r="B43" s="40"/>
      <c r="C43" s="39"/>
      <c r="D43" s="27" t="s">
        <v>57</v>
      </c>
      <c r="E43" s="39"/>
      <c r="G43" s="28"/>
      <c r="I43" s="28"/>
      <c r="K43" s="28"/>
      <c r="M43" s="29"/>
      <c r="N43" s="24"/>
      <c r="O43" s="28"/>
      <c r="P43" s="24"/>
      <c r="Q43" s="28"/>
      <c r="R43" s="24"/>
      <c r="S43" s="28"/>
      <c r="T43" s="28"/>
      <c r="U43" s="28"/>
      <c r="V43" s="28"/>
      <c r="W43" s="28"/>
      <c r="X43" s="28"/>
      <c r="Y43" s="28"/>
      <c r="Z43" s="27"/>
      <c r="AA43" s="28"/>
      <c r="AB43" s="28"/>
      <c r="AC43" s="28"/>
    </row>
    <row r="44" spans="1:29" ht="15.75">
      <c r="A44" s="83"/>
      <c r="B44" s="81"/>
      <c r="C44" s="81"/>
      <c r="D44" s="82"/>
      <c r="E44" s="30" t="e">
        <f>#REF!+#REF!</f>
        <v>#REF!</v>
      </c>
      <c r="F44" s="32">
        <v>514000</v>
      </c>
      <c r="G44" s="32" t="e">
        <f>E44+F44</f>
        <v>#REF!</v>
      </c>
      <c r="H44" s="31"/>
      <c r="I44" s="32" t="e">
        <f>#REF!+#REF!+I42</f>
        <v>#REF!</v>
      </c>
      <c r="J44" s="32"/>
      <c r="K44" s="30" t="e">
        <f>#REF!+#REF!+K42</f>
        <v>#REF!</v>
      </c>
      <c r="L44" s="31"/>
      <c r="M44" s="33">
        <f>M42</f>
        <v>405670</v>
      </c>
      <c r="N44" s="34">
        <f>N42</f>
        <v>-63200</v>
      </c>
      <c r="O44" s="33">
        <f>O42</f>
        <v>342470</v>
      </c>
      <c r="P44" s="34"/>
      <c r="Q44" s="33">
        <f>Q42</f>
        <v>342470</v>
      </c>
      <c r="R44" s="34"/>
      <c r="S44" s="33">
        <f>S42</f>
        <v>481000</v>
      </c>
      <c r="T44" s="33"/>
      <c r="U44" s="33">
        <f>U42</f>
        <v>481000</v>
      </c>
      <c r="V44" s="33">
        <f>V42</f>
        <v>32733</v>
      </c>
      <c r="W44" s="33">
        <f>W42</f>
        <v>513733</v>
      </c>
      <c r="X44" s="33"/>
      <c r="Y44" s="33">
        <f>Y42</f>
        <v>513733</v>
      </c>
      <c r="Z44" s="33"/>
      <c r="AA44" s="33">
        <f>AA42</f>
        <v>528000</v>
      </c>
      <c r="AB44" s="67">
        <f>SUM(AB42:AB43)</f>
        <v>-32000</v>
      </c>
      <c r="AC44" s="67">
        <f t="shared" si="0"/>
        <v>496000</v>
      </c>
    </row>
    <row r="45" spans="1:29" ht="15.75">
      <c r="A45" s="26">
        <v>852</v>
      </c>
      <c r="B45" s="26">
        <v>85203</v>
      </c>
      <c r="C45" s="26">
        <v>2110</v>
      </c>
      <c r="D45" s="21" t="s">
        <v>56</v>
      </c>
      <c r="E45" s="41"/>
      <c r="F45" s="42"/>
      <c r="G45" s="43"/>
      <c r="H45" s="44"/>
      <c r="I45" s="43"/>
      <c r="J45" s="42"/>
      <c r="K45" s="37"/>
      <c r="L45" s="44"/>
      <c r="M45" s="45"/>
      <c r="N45" s="46"/>
      <c r="O45" s="47"/>
      <c r="P45" s="46"/>
      <c r="Q45" s="47"/>
      <c r="R45" s="46"/>
      <c r="S45" s="29">
        <v>3000</v>
      </c>
      <c r="T45" s="29"/>
      <c r="U45" s="29">
        <f>S45+T45</f>
        <v>3000</v>
      </c>
      <c r="V45" s="29"/>
      <c r="W45" s="29">
        <f>U45+V45</f>
        <v>3000</v>
      </c>
      <c r="X45" s="29">
        <v>1652</v>
      </c>
      <c r="Y45" s="29">
        <v>0</v>
      </c>
      <c r="Z45" s="28">
        <v>220000</v>
      </c>
      <c r="AA45" s="28">
        <v>258000</v>
      </c>
      <c r="AB45" s="28"/>
      <c r="AC45" s="28">
        <f t="shared" si="0"/>
        <v>258000</v>
      </c>
    </row>
    <row r="46" spans="1:29" ht="15.75">
      <c r="A46" s="38"/>
      <c r="B46" s="26"/>
      <c r="C46" s="62"/>
      <c r="D46" s="27" t="s">
        <v>57</v>
      </c>
      <c r="E46" s="41"/>
      <c r="F46" s="42"/>
      <c r="G46" s="43"/>
      <c r="H46" s="44"/>
      <c r="I46" s="43"/>
      <c r="J46" s="42"/>
      <c r="K46" s="37"/>
      <c r="L46" s="44"/>
      <c r="M46" s="45"/>
      <c r="N46" s="46"/>
      <c r="O46" s="47"/>
      <c r="P46" s="46"/>
      <c r="Q46" s="47"/>
      <c r="R46" s="46"/>
      <c r="S46" s="29"/>
      <c r="T46" s="29"/>
      <c r="U46" s="29"/>
      <c r="V46" s="29"/>
      <c r="W46" s="29"/>
      <c r="X46" s="29"/>
      <c r="Y46" s="29"/>
      <c r="Z46" s="27"/>
      <c r="AA46" s="28"/>
      <c r="AB46" s="28"/>
      <c r="AC46" s="28"/>
    </row>
    <row r="47" spans="1:29" ht="15.75" hidden="1">
      <c r="A47" s="38"/>
      <c r="B47" s="61"/>
      <c r="C47" s="61"/>
      <c r="D47" s="53"/>
      <c r="E47" s="41"/>
      <c r="F47" s="42"/>
      <c r="G47" s="43"/>
      <c r="H47" s="44"/>
      <c r="I47" s="43"/>
      <c r="J47" s="42"/>
      <c r="K47" s="37"/>
      <c r="L47" s="44"/>
      <c r="M47" s="45"/>
      <c r="N47" s="46"/>
      <c r="O47" s="47"/>
      <c r="P47" s="46"/>
      <c r="Q47" s="47"/>
      <c r="R47" s="46"/>
      <c r="S47" s="29"/>
      <c r="T47" s="29"/>
      <c r="U47" s="29"/>
      <c r="V47" s="29"/>
      <c r="W47" s="29"/>
      <c r="X47" s="29"/>
      <c r="Y47" s="29"/>
      <c r="Z47" s="27"/>
      <c r="AA47" s="28"/>
      <c r="AB47" s="28"/>
      <c r="AC47" s="28">
        <f t="shared" si="0"/>
        <v>0</v>
      </c>
    </row>
    <row r="48" spans="1:29" ht="15.75">
      <c r="A48" s="83"/>
      <c r="B48" s="81"/>
      <c r="C48" s="81"/>
      <c r="D48" s="85"/>
      <c r="E48" s="41"/>
      <c r="F48" s="42"/>
      <c r="G48" s="43"/>
      <c r="H48" s="44"/>
      <c r="I48" s="43"/>
      <c r="J48" s="42"/>
      <c r="K48" s="37"/>
      <c r="L48" s="44"/>
      <c r="M48" s="45"/>
      <c r="N48" s="46"/>
      <c r="O48" s="47"/>
      <c r="P48" s="46"/>
      <c r="Q48" s="47"/>
      <c r="R48" s="46"/>
      <c r="S48" s="33">
        <f>SUM(S45:S46)</f>
        <v>3000</v>
      </c>
      <c r="T48" s="33"/>
      <c r="U48" s="33">
        <f>SUM(U45:U46)</f>
        <v>3000</v>
      </c>
      <c r="V48" s="33"/>
      <c r="W48" s="33">
        <f>SUM(W45:W46)</f>
        <v>3000</v>
      </c>
      <c r="X48" s="33">
        <f>SUM(X45:X46)</f>
        <v>1652</v>
      </c>
      <c r="Y48" s="33">
        <f>SUM(Y45:Y47)</f>
        <v>0</v>
      </c>
      <c r="Z48" s="33">
        <f>SUM(Z45:Z47)</f>
        <v>220000</v>
      </c>
      <c r="AA48" s="33">
        <f>SUM(AA45:AA47)</f>
        <v>258000</v>
      </c>
      <c r="AB48" s="67"/>
      <c r="AC48" s="67">
        <f t="shared" si="0"/>
        <v>258000</v>
      </c>
    </row>
    <row r="49" spans="1:29" ht="15.75">
      <c r="A49" s="26"/>
      <c r="B49" s="26"/>
      <c r="C49" s="38"/>
      <c r="D49" s="21"/>
      <c r="E49" s="64"/>
      <c r="F49" s="42"/>
      <c r="G49" s="43"/>
      <c r="H49" s="44"/>
      <c r="I49" s="43"/>
      <c r="J49" s="42"/>
      <c r="K49" s="37"/>
      <c r="L49" s="44"/>
      <c r="M49" s="45"/>
      <c r="N49" s="46"/>
      <c r="O49" s="47"/>
      <c r="P49" s="46"/>
      <c r="Q49" s="47"/>
      <c r="R49" s="46"/>
      <c r="S49" s="47"/>
      <c r="T49" s="47"/>
      <c r="U49" s="47"/>
      <c r="V49" s="47"/>
      <c r="W49" s="47"/>
      <c r="X49" s="47"/>
      <c r="Y49" s="47"/>
      <c r="Z49" s="27"/>
      <c r="AA49" s="28"/>
      <c r="AB49" s="28"/>
      <c r="AC49" s="28"/>
    </row>
    <row r="50" spans="1:29" ht="15">
      <c r="A50" s="26">
        <v>853</v>
      </c>
      <c r="B50" s="26">
        <v>85321</v>
      </c>
      <c r="C50" s="38">
        <v>2110</v>
      </c>
      <c r="D50" s="27" t="s">
        <v>56</v>
      </c>
      <c r="E50" s="65">
        <v>33000</v>
      </c>
      <c r="G50" s="28">
        <f>E50+F50</f>
        <v>33000</v>
      </c>
      <c r="I50" s="28">
        <v>48000</v>
      </c>
      <c r="J50" s="24"/>
      <c r="K50" s="28">
        <f>I50+J50</f>
        <v>48000</v>
      </c>
      <c r="M50" s="29">
        <v>45950</v>
      </c>
      <c r="N50" s="24">
        <v>-3550</v>
      </c>
      <c r="O50" s="28">
        <f>M50+N50</f>
        <v>42400</v>
      </c>
      <c r="P50" s="24">
        <v>21200</v>
      </c>
      <c r="Q50" s="28">
        <f>O50+P50</f>
        <v>63600</v>
      </c>
      <c r="R50" s="24">
        <v>5000</v>
      </c>
      <c r="S50" s="28">
        <v>121000</v>
      </c>
      <c r="T50" s="28"/>
      <c r="U50" s="28">
        <f>S50+T50</f>
        <v>121000</v>
      </c>
      <c r="V50" s="28"/>
      <c r="W50" s="28">
        <f>U50+V50</f>
        <v>121000</v>
      </c>
      <c r="X50" s="28"/>
      <c r="Y50" s="28">
        <f>W50+X50</f>
        <v>121000</v>
      </c>
      <c r="Z50" s="27"/>
      <c r="AA50" s="28">
        <v>118800</v>
      </c>
      <c r="AB50" s="28"/>
      <c r="AC50" s="28">
        <f t="shared" si="0"/>
        <v>118800</v>
      </c>
    </row>
    <row r="51" spans="1:29" ht="15">
      <c r="A51" s="26"/>
      <c r="B51" s="26"/>
      <c r="C51" s="38"/>
      <c r="D51" s="39" t="s">
        <v>57</v>
      </c>
      <c r="E51" s="65"/>
      <c r="G51" s="28"/>
      <c r="I51" s="28"/>
      <c r="J51" s="24"/>
      <c r="K51" s="28"/>
      <c r="M51" s="29"/>
      <c r="N51" s="24"/>
      <c r="O51" s="28"/>
      <c r="P51" s="24"/>
      <c r="Q51" s="28"/>
      <c r="R51" s="24"/>
      <c r="S51" s="28"/>
      <c r="T51" s="28"/>
      <c r="U51" s="28"/>
      <c r="V51" s="28"/>
      <c r="W51" s="28"/>
      <c r="X51" s="28"/>
      <c r="Y51" s="28"/>
      <c r="Z51" s="27"/>
      <c r="AA51" s="28"/>
      <c r="AB51" s="28"/>
      <c r="AC51" s="28"/>
    </row>
    <row r="52" spans="1:29" ht="15.75">
      <c r="A52" s="48"/>
      <c r="B52" s="48"/>
      <c r="C52" s="49"/>
      <c r="D52" s="39"/>
      <c r="E52" s="30">
        <f>SUM(E50:E51)</f>
        <v>33000</v>
      </c>
      <c r="F52" s="31"/>
      <c r="G52" s="32">
        <f>E52+F52</f>
        <v>33000</v>
      </c>
      <c r="H52" s="31"/>
      <c r="I52" s="30">
        <v>579154</v>
      </c>
      <c r="J52" s="32" t="e">
        <f>#REF!+#REF!+J50+#REF!+#REF!</f>
        <v>#REF!</v>
      </c>
      <c r="K52" s="30" t="e">
        <f>#REF!+#REF!+K50+#REF!+#REF!</f>
        <v>#REF!</v>
      </c>
      <c r="L52" s="31"/>
      <c r="M52" s="50">
        <f>SUM(M50:M51)</f>
        <v>45950</v>
      </c>
      <c r="N52" s="51">
        <f>SUM(N50:N51)</f>
        <v>-3550</v>
      </c>
      <c r="O52" s="50">
        <f>SUM(O50:O51)</f>
        <v>42400</v>
      </c>
      <c r="P52" s="51">
        <v>73050</v>
      </c>
      <c r="Q52" s="50">
        <f>SUM(Q50:Q51)</f>
        <v>63600</v>
      </c>
      <c r="R52" s="50">
        <f>SUM(R50:R51)</f>
        <v>5000</v>
      </c>
      <c r="S52" s="50">
        <f>SUM(S49:S51)</f>
        <v>121000</v>
      </c>
      <c r="T52" s="50"/>
      <c r="U52" s="50">
        <f>SUM(U49:U51)</f>
        <v>121000</v>
      </c>
      <c r="V52" s="50"/>
      <c r="W52" s="50">
        <f>SUM(W49:W51)</f>
        <v>121000</v>
      </c>
      <c r="X52" s="50"/>
      <c r="Y52" s="50">
        <f>SUM(Y49:Y51)</f>
        <v>121000</v>
      </c>
      <c r="Z52" s="50"/>
      <c r="AA52" s="50">
        <f>SUM(AA49:AA51)</f>
        <v>118800</v>
      </c>
      <c r="AB52" s="67"/>
      <c r="AC52" s="67">
        <f t="shared" si="0"/>
        <v>118800</v>
      </c>
    </row>
    <row r="53" spans="1:29" ht="15.75">
      <c r="A53" s="80" t="s">
        <v>41</v>
      </c>
      <c r="B53" s="84"/>
      <c r="C53" s="84"/>
      <c r="D53" s="84"/>
      <c r="E53" s="52" t="e">
        <f>E52+E44+E41+E34+E29+E20+E17</f>
        <v>#REF!</v>
      </c>
      <c r="F53" s="52">
        <f>F52+F44+F41+F34+F29+F20+F17</f>
        <v>845000</v>
      </c>
      <c r="G53" s="30" t="e">
        <f>G52+G44+G41+G34+G29+G20+G17</f>
        <v>#REF!</v>
      </c>
      <c r="H53" s="31"/>
      <c r="I53" s="30" t="e">
        <f>I52+I44+I41+I34+I29+I20+I17</f>
        <v>#REF!</v>
      </c>
      <c r="J53" s="30" t="e">
        <f>J52+J44+J41+J34+J29+J20+J17</f>
        <v>#REF!</v>
      </c>
      <c r="K53" s="30" t="e">
        <f>K52+K44+K41+K34+K29+K20+K17</f>
        <v>#REF!</v>
      </c>
      <c r="L53" s="31"/>
      <c r="M53" s="50" t="e">
        <f aca="true" t="shared" si="1" ref="M53:R53">M17+M20+M29+M34+M41+M44+M52</f>
        <v>#REF!</v>
      </c>
      <c r="N53" s="51" t="e">
        <f t="shared" si="1"/>
        <v>#REF!</v>
      </c>
      <c r="O53" s="50" t="e">
        <f t="shared" si="1"/>
        <v>#REF!</v>
      </c>
      <c r="P53" s="51">
        <f t="shared" si="1"/>
        <v>111050</v>
      </c>
      <c r="Q53" s="50" t="e">
        <f t="shared" si="1"/>
        <v>#REF!</v>
      </c>
      <c r="R53" s="51">
        <f t="shared" si="1"/>
        <v>5000</v>
      </c>
      <c r="S53" s="50">
        <f aca="true" t="shared" si="2" ref="S53:AA53">S17+S20+S29+S34+S41+S44+S48+S52</f>
        <v>4044922</v>
      </c>
      <c r="T53" s="50">
        <f t="shared" si="2"/>
        <v>10588</v>
      </c>
      <c r="U53" s="50">
        <f t="shared" si="2"/>
        <v>4055510</v>
      </c>
      <c r="V53" s="50">
        <f t="shared" si="2"/>
        <v>32733</v>
      </c>
      <c r="W53" s="50">
        <f t="shared" si="2"/>
        <v>4088243</v>
      </c>
      <c r="X53" s="50">
        <f t="shared" si="2"/>
        <v>29511</v>
      </c>
      <c r="Y53" s="50">
        <f t="shared" si="2"/>
        <v>4113102</v>
      </c>
      <c r="Z53" s="50">
        <f t="shared" si="2"/>
        <v>237914</v>
      </c>
      <c r="AA53" s="50">
        <f t="shared" si="2"/>
        <v>4187602</v>
      </c>
      <c r="AB53" s="67">
        <f>AB52+AB48+AB44+AB41+AB34+AB29+AB20+AB17</f>
        <v>-17000</v>
      </c>
      <c r="AC53" s="67">
        <f t="shared" si="0"/>
        <v>4170602</v>
      </c>
    </row>
  </sheetData>
  <mergeCells count="16">
    <mergeCell ref="AB13:AB14"/>
    <mergeCell ref="AC13:AC14"/>
    <mergeCell ref="AA13:AA14"/>
    <mergeCell ref="A41:D41"/>
    <mergeCell ref="A44:D44"/>
    <mergeCell ref="A48:D48"/>
    <mergeCell ref="A53:D53"/>
    <mergeCell ref="A17:D17"/>
    <mergeCell ref="A20:D20"/>
    <mergeCell ref="A29:D29"/>
    <mergeCell ref="A34:D34"/>
    <mergeCell ref="A7:AA7"/>
    <mergeCell ref="A8:AA8"/>
    <mergeCell ref="A11:AA11"/>
    <mergeCell ref="A13:C13"/>
    <mergeCell ref="D13:D14"/>
  </mergeCells>
  <printOptions/>
  <pageMargins left="0.75" right="0.75" top="1" bottom="1" header="0.5" footer="0.5"/>
  <pageSetup horizontalDpi="600" verticalDpi="600" orientation="portrait" paperSize="9" scale="68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53"/>
  <sheetViews>
    <sheetView view="pageBreakPreview" zoomScale="75" zoomScaleSheetLayoutView="75" workbookViewId="0" topLeftCell="A10">
      <selection activeCell="AI29" sqref="AI29:AN45"/>
    </sheetView>
  </sheetViews>
  <sheetFormatPr defaultColWidth="9.140625" defaultRowHeight="12.75"/>
  <cols>
    <col min="1" max="1" width="7.421875" style="1" customWidth="1"/>
    <col min="2" max="2" width="11.28125" style="1" customWidth="1"/>
    <col min="3" max="3" width="8.8515625" style="1" customWidth="1"/>
    <col min="4" max="4" width="57.57421875" style="1" customWidth="1"/>
    <col min="5" max="5" width="0.13671875" style="1" hidden="1" customWidth="1"/>
    <col min="6" max="6" width="10.7109375" style="1" hidden="1" customWidth="1"/>
    <col min="7" max="7" width="13.00390625" style="1" hidden="1" customWidth="1"/>
    <col min="8" max="8" width="12.00390625" style="1" hidden="1" customWidth="1"/>
    <col min="9" max="9" width="0.13671875" style="1" hidden="1" customWidth="1"/>
    <col min="10" max="10" width="13.8515625" style="1" hidden="1" customWidth="1"/>
    <col min="11" max="11" width="14.00390625" style="1" hidden="1" customWidth="1"/>
    <col min="12" max="12" width="13.00390625" style="1" hidden="1" customWidth="1"/>
    <col min="13" max="13" width="15.140625" style="1" hidden="1" customWidth="1"/>
    <col min="14" max="14" width="0.13671875" style="1" hidden="1" customWidth="1"/>
    <col min="15" max="15" width="14.8515625" style="1" hidden="1" customWidth="1"/>
    <col min="16" max="16" width="12.8515625" style="1" hidden="1" customWidth="1"/>
    <col min="17" max="17" width="16.57421875" style="1" hidden="1" customWidth="1"/>
    <col min="18" max="18" width="13.421875" style="1" hidden="1" customWidth="1"/>
    <col min="19" max="19" width="15.57421875" style="1" hidden="1" customWidth="1"/>
    <col min="20" max="20" width="15.8515625" style="1" hidden="1" customWidth="1"/>
    <col min="21" max="21" width="15.7109375" style="1" hidden="1" customWidth="1"/>
    <col min="22" max="22" width="17.00390625" style="1" hidden="1" customWidth="1"/>
    <col min="23" max="23" width="16.00390625" style="1" hidden="1" customWidth="1"/>
    <col min="24" max="24" width="17.57421875" style="1" hidden="1" customWidth="1"/>
    <col min="25" max="25" width="17.00390625" style="1" hidden="1" customWidth="1"/>
    <col min="26" max="26" width="17.57421875" style="1" hidden="1" customWidth="1"/>
    <col min="27" max="27" width="0.2890625" style="1" hidden="1" customWidth="1"/>
    <col min="28" max="28" width="13.8515625" style="1" hidden="1" customWidth="1"/>
    <col min="29" max="29" width="13.57421875" style="1" customWidth="1"/>
    <col min="30" max="30" width="12.8515625" style="1" customWidth="1"/>
    <col min="31" max="31" width="14.140625" style="1" customWidth="1"/>
    <col min="32" max="16384" width="9.140625" style="1" customWidth="1"/>
  </cols>
  <sheetData>
    <row r="1" spans="5:29" ht="18">
      <c r="E1" s="2" t="s">
        <v>0</v>
      </c>
      <c r="H1" s="3"/>
      <c r="M1" s="4" t="s">
        <v>0</v>
      </c>
      <c r="N1" s="5"/>
      <c r="O1" s="4" t="s">
        <v>0</v>
      </c>
      <c r="P1" s="5"/>
      <c r="Q1" s="4" t="s">
        <v>0</v>
      </c>
      <c r="R1" s="5"/>
      <c r="S1" s="2" t="s">
        <v>1</v>
      </c>
      <c r="U1" s="2" t="s">
        <v>1</v>
      </c>
      <c r="W1" s="4" t="s">
        <v>1</v>
      </c>
      <c r="X1" s="56"/>
      <c r="Z1" s="59" t="s">
        <v>1</v>
      </c>
      <c r="AA1" s="63" t="s">
        <v>1</v>
      </c>
      <c r="AC1" s="63" t="s">
        <v>1</v>
      </c>
    </row>
    <row r="2" spans="5:29" ht="18">
      <c r="E2" s="2" t="s">
        <v>2</v>
      </c>
      <c r="H2" s="3"/>
      <c r="M2" s="4" t="s">
        <v>3</v>
      </c>
      <c r="N2" s="5"/>
      <c r="O2" s="4" t="s">
        <v>3</v>
      </c>
      <c r="P2" s="5"/>
      <c r="Q2" s="4" t="s">
        <v>3</v>
      </c>
      <c r="R2" s="5"/>
      <c r="S2" s="2" t="s">
        <v>45</v>
      </c>
      <c r="U2" s="2" t="s">
        <v>45</v>
      </c>
      <c r="W2" s="4" t="s">
        <v>52</v>
      </c>
      <c r="X2" s="56"/>
      <c r="Z2" s="59" t="s">
        <v>54</v>
      </c>
      <c r="AA2" s="63" t="s">
        <v>58</v>
      </c>
      <c r="AC2" s="63" t="s">
        <v>58</v>
      </c>
    </row>
    <row r="3" spans="4:29" ht="18">
      <c r="D3" s="5"/>
      <c r="E3" s="5"/>
      <c r="Z3" s="59" t="s">
        <v>4</v>
      </c>
      <c r="AA3" s="63" t="s">
        <v>4</v>
      </c>
      <c r="AC3" s="63" t="s">
        <v>4</v>
      </c>
    </row>
    <row r="4" spans="26:31" ht="18">
      <c r="Z4" s="59" t="s">
        <v>55</v>
      </c>
      <c r="AA4" s="60" t="s">
        <v>64</v>
      </c>
      <c r="AC4" s="94" t="s">
        <v>66</v>
      </c>
      <c r="AD4" s="94"/>
      <c r="AE4" s="74"/>
    </row>
    <row r="5" ht="15.75">
      <c r="Z5" s="60"/>
    </row>
    <row r="6" ht="15.75">
      <c r="Z6" s="60"/>
    </row>
    <row r="7" spans="1:27" ht="18">
      <c r="A7" s="73" t="s">
        <v>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1:27" ht="18">
      <c r="A8" s="73" t="s">
        <v>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</row>
    <row r="9" spans="1:5" ht="15.75">
      <c r="A9" s="8"/>
      <c r="B9" s="8"/>
      <c r="C9" s="8"/>
      <c r="D9" s="8"/>
      <c r="E9" s="8"/>
    </row>
    <row r="11" spans="1:27" ht="18">
      <c r="A11" s="73" t="s">
        <v>10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</row>
    <row r="12" spans="1:5" ht="15.75">
      <c r="A12" s="8"/>
      <c r="B12" s="8"/>
      <c r="C12" s="8"/>
      <c r="D12" s="8"/>
      <c r="E12" s="8"/>
    </row>
    <row r="13" spans="1:31" ht="15.75" customHeight="1">
      <c r="A13" s="76" t="s">
        <v>11</v>
      </c>
      <c r="B13" s="77"/>
      <c r="C13" s="77"/>
      <c r="D13" s="78" t="s">
        <v>12</v>
      </c>
      <c r="E13" s="9" t="s">
        <v>13</v>
      </c>
      <c r="F13" s="10" t="s">
        <v>14</v>
      </c>
      <c r="G13" s="9" t="s">
        <v>15</v>
      </c>
      <c r="H13" s="10" t="s">
        <v>14</v>
      </c>
      <c r="I13" s="9" t="s">
        <v>15</v>
      </c>
      <c r="J13" s="10" t="s">
        <v>14</v>
      </c>
      <c r="K13" s="10" t="s">
        <v>15</v>
      </c>
      <c r="L13" s="11" t="s">
        <v>14</v>
      </c>
      <c r="M13" s="9" t="s">
        <v>16</v>
      </c>
      <c r="N13" s="12" t="s">
        <v>14</v>
      </c>
      <c r="O13" s="12" t="s">
        <v>15</v>
      </c>
      <c r="P13" s="12" t="s">
        <v>14</v>
      </c>
      <c r="Q13" s="12" t="s">
        <v>15</v>
      </c>
      <c r="R13" s="12" t="s">
        <v>14</v>
      </c>
      <c r="S13" s="10" t="s">
        <v>17</v>
      </c>
      <c r="T13" s="10" t="s">
        <v>14</v>
      </c>
      <c r="U13" s="10" t="s">
        <v>47</v>
      </c>
      <c r="V13" s="10" t="s">
        <v>14</v>
      </c>
      <c r="W13" s="10" t="s">
        <v>47</v>
      </c>
      <c r="X13" s="10" t="s">
        <v>14</v>
      </c>
      <c r="Y13" s="10" t="s">
        <v>47</v>
      </c>
      <c r="Z13" s="57" t="s">
        <v>14</v>
      </c>
      <c r="AA13" s="89" t="s">
        <v>62</v>
      </c>
      <c r="AB13" s="89" t="s">
        <v>65</v>
      </c>
      <c r="AC13" s="89" t="s">
        <v>62</v>
      </c>
      <c r="AD13" s="89" t="s">
        <v>67</v>
      </c>
      <c r="AE13" s="89" t="s">
        <v>63</v>
      </c>
    </row>
    <row r="14" spans="1:31" ht="15.75">
      <c r="A14" s="13" t="s">
        <v>18</v>
      </c>
      <c r="B14" s="14" t="s">
        <v>19</v>
      </c>
      <c r="C14" s="13" t="s">
        <v>20</v>
      </c>
      <c r="D14" s="79"/>
      <c r="E14" s="15" t="s">
        <v>21</v>
      </c>
      <c r="F14" s="16" t="s">
        <v>22</v>
      </c>
      <c r="G14" s="15" t="s">
        <v>23</v>
      </c>
      <c r="H14" s="16" t="s">
        <v>24</v>
      </c>
      <c r="I14" s="15" t="s">
        <v>23</v>
      </c>
      <c r="J14" s="16" t="s">
        <v>25</v>
      </c>
      <c r="K14" s="16" t="s">
        <v>23</v>
      </c>
      <c r="L14" s="17" t="s">
        <v>26</v>
      </c>
      <c r="M14" s="15" t="s">
        <v>27</v>
      </c>
      <c r="N14" s="18" t="s">
        <v>28</v>
      </c>
      <c r="O14" s="18" t="s">
        <v>23</v>
      </c>
      <c r="P14" s="18" t="s">
        <v>29</v>
      </c>
      <c r="Q14" s="18" t="s">
        <v>23</v>
      </c>
      <c r="R14" s="18" t="s">
        <v>30</v>
      </c>
      <c r="S14" s="16" t="s">
        <v>42</v>
      </c>
      <c r="T14" s="16" t="s">
        <v>49</v>
      </c>
      <c r="U14" s="16" t="s">
        <v>48</v>
      </c>
      <c r="V14" s="16" t="s">
        <v>50</v>
      </c>
      <c r="W14" s="16" t="s">
        <v>48</v>
      </c>
      <c r="X14" s="16" t="s">
        <v>51</v>
      </c>
      <c r="Y14" s="16" t="s">
        <v>48</v>
      </c>
      <c r="Z14" s="58" t="s">
        <v>53</v>
      </c>
      <c r="AA14" s="91"/>
      <c r="AB14" s="90"/>
      <c r="AC14" s="90"/>
      <c r="AD14" s="90"/>
      <c r="AE14" s="90"/>
    </row>
    <row r="15" spans="1:31" ht="15">
      <c r="A15" s="19" t="s">
        <v>31</v>
      </c>
      <c r="B15" s="19" t="s">
        <v>32</v>
      </c>
      <c r="C15" s="20">
        <v>2110</v>
      </c>
      <c r="D15" s="21" t="s">
        <v>56</v>
      </c>
      <c r="E15" s="22">
        <v>50000</v>
      </c>
      <c r="G15" s="22">
        <f>E15+F15</f>
        <v>50000</v>
      </c>
      <c r="I15" s="22">
        <f>G15+H15</f>
        <v>50000</v>
      </c>
      <c r="K15" s="22">
        <f>I15+J15</f>
        <v>50000</v>
      </c>
      <c r="M15" s="23">
        <v>55000</v>
      </c>
      <c r="N15" s="24">
        <v>-5000</v>
      </c>
      <c r="O15" s="22">
        <f>M15+N15</f>
        <v>50000</v>
      </c>
      <c r="P15" s="24"/>
      <c r="Q15" s="22">
        <f>O15+P15</f>
        <v>50000</v>
      </c>
      <c r="R15" s="24"/>
      <c r="S15" s="22">
        <v>20000</v>
      </c>
      <c r="T15" s="22"/>
      <c r="U15" s="22">
        <f>S15+T15</f>
        <v>20000</v>
      </c>
      <c r="V15" s="22"/>
      <c r="W15" s="22">
        <f>U15+V15</f>
        <v>20000</v>
      </c>
      <c r="X15" s="22"/>
      <c r="Y15" s="22">
        <f>W15+X15</f>
        <v>20000</v>
      </c>
      <c r="Z15" s="27"/>
      <c r="AA15" s="28">
        <v>20000</v>
      </c>
      <c r="AB15" s="22"/>
      <c r="AC15" s="22">
        <f>AA15+AB15</f>
        <v>20000</v>
      </c>
      <c r="AD15" s="28"/>
      <c r="AE15" s="28">
        <f>AC15+AD15</f>
        <v>20000</v>
      </c>
    </row>
    <row r="16" spans="1:31" ht="15">
      <c r="A16" s="25"/>
      <c r="B16" s="25"/>
      <c r="C16" s="26"/>
      <c r="D16" s="27" t="s">
        <v>57</v>
      </c>
      <c r="E16" s="28"/>
      <c r="G16" s="28"/>
      <c r="I16" s="28"/>
      <c r="K16" s="28"/>
      <c r="M16" s="29"/>
      <c r="N16" s="24"/>
      <c r="O16" s="28"/>
      <c r="P16" s="24"/>
      <c r="Q16" s="28"/>
      <c r="R16" s="24"/>
      <c r="S16" s="28"/>
      <c r="T16" s="28"/>
      <c r="U16" s="28"/>
      <c r="V16" s="28"/>
      <c r="W16" s="28"/>
      <c r="X16" s="28"/>
      <c r="Y16" s="28"/>
      <c r="Z16" s="27"/>
      <c r="AA16" s="28"/>
      <c r="AB16" s="28"/>
      <c r="AC16" s="28"/>
      <c r="AD16" s="28"/>
      <c r="AE16" s="28"/>
    </row>
    <row r="17" spans="1:31" ht="15.75">
      <c r="A17" s="80"/>
      <c r="B17" s="81"/>
      <c r="C17" s="81"/>
      <c r="D17" s="82"/>
      <c r="E17" s="30">
        <v>50000</v>
      </c>
      <c r="F17" s="31"/>
      <c r="G17" s="32">
        <f>E17+F17</f>
        <v>50000</v>
      </c>
      <c r="H17" s="31"/>
      <c r="I17" s="32">
        <f>G17+H17</f>
        <v>50000</v>
      </c>
      <c r="J17" s="31"/>
      <c r="K17" s="30">
        <f>I17+J17</f>
        <v>50000</v>
      </c>
      <c r="L17" s="31"/>
      <c r="M17" s="33">
        <f>M15</f>
        <v>55000</v>
      </c>
      <c r="N17" s="34">
        <f>N15</f>
        <v>-5000</v>
      </c>
      <c r="O17" s="33">
        <f>O15</f>
        <v>50000</v>
      </c>
      <c r="P17" s="34"/>
      <c r="Q17" s="33">
        <f>Q15</f>
        <v>50000</v>
      </c>
      <c r="R17" s="34"/>
      <c r="S17" s="33">
        <f>S15</f>
        <v>20000</v>
      </c>
      <c r="T17" s="33"/>
      <c r="U17" s="33">
        <f>U15</f>
        <v>20000</v>
      </c>
      <c r="V17" s="33"/>
      <c r="W17" s="33">
        <f>W15</f>
        <v>20000</v>
      </c>
      <c r="X17" s="33"/>
      <c r="Y17" s="33">
        <f>Y15</f>
        <v>20000</v>
      </c>
      <c r="Z17" s="33"/>
      <c r="AA17" s="33">
        <f>AA15</f>
        <v>20000</v>
      </c>
      <c r="AB17" s="67"/>
      <c r="AC17" s="67">
        <f aca="true" t="shared" si="0" ref="AC17:AC53">AA17+AB17</f>
        <v>20000</v>
      </c>
      <c r="AD17" s="67"/>
      <c r="AE17" s="67">
        <f aca="true" t="shared" si="1" ref="AE17:AE53">AC17+AD17</f>
        <v>20000</v>
      </c>
    </row>
    <row r="18" spans="1:31" ht="15">
      <c r="A18" s="25" t="s">
        <v>35</v>
      </c>
      <c r="B18" s="25" t="s">
        <v>36</v>
      </c>
      <c r="C18" s="26">
        <v>2110</v>
      </c>
      <c r="D18" s="21" t="s">
        <v>56</v>
      </c>
      <c r="E18" s="28">
        <v>50000</v>
      </c>
      <c r="G18" s="28">
        <f>E18+F18</f>
        <v>50000</v>
      </c>
      <c r="I18" s="28">
        <f>G18+H18</f>
        <v>50000</v>
      </c>
      <c r="K18" s="28">
        <f>I18+J18</f>
        <v>50000</v>
      </c>
      <c r="M18" s="29">
        <v>50000</v>
      </c>
      <c r="N18" s="24">
        <v>-10000</v>
      </c>
      <c r="O18" s="28">
        <f>M18+N18</f>
        <v>40000</v>
      </c>
      <c r="P18" s="24"/>
      <c r="Q18" s="28">
        <f>O18+P18</f>
        <v>40000</v>
      </c>
      <c r="R18" s="24"/>
      <c r="S18" s="28">
        <v>71000</v>
      </c>
      <c r="T18" s="28"/>
      <c r="U18" s="28">
        <f>S18+T18</f>
        <v>71000</v>
      </c>
      <c r="V18" s="28"/>
      <c r="W18" s="28">
        <f>U18+V18</f>
        <v>71000</v>
      </c>
      <c r="X18" s="28"/>
      <c r="Y18" s="28">
        <f>W18+X18</f>
        <v>71000</v>
      </c>
      <c r="Z18" s="27"/>
      <c r="AA18" s="28">
        <v>70000</v>
      </c>
      <c r="AB18" s="28">
        <v>-10000</v>
      </c>
      <c r="AC18" s="28">
        <f t="shared" si="0"/>
        <v>60000</v>
      </c>
      <c r="AD18" s="28"/>
      <c r="AE18" s="28">
        <f t="shared" si="1"/>
        <v>60000</v>
      </c>
    </row>
    <row r="19" spans="1:31" ht="15">
      <c r="A19" s="26"/>
      <c r="B19" s="26"/>
      <c r="C19" s="26"/>
      <c r="D19" s="27" t="s">
        <v>57</v>
      </c>
      <c r="E19" s="27"/>
      <c r="G19" s="28"/>
      <c r="I19" s="28"/>
      <c r="K19" s="35"/>
      <c r="M19" s="29"/>
      <c r="N19" s="24"/>
      <c r="O19" s="28"/>
      <c r="P19" s="24"/>
      <c r="Q19" s="28"/>
      <c r="R19" s="24"/>
      <c r="S19" s="28"/>
      <c r="T19" s="28"/>
      <c r="U19" s="28"/>
      <c r="V19" s="28"/>
      <c r="W19" s="28"/>
      <c r="X19" s="28"/>
      <c r="Y19" s="28"/>
      <c r="Z19" s="27"/>
      <c r="AA19" s="28"/>
      <c r="AB19" s="28"/>
      <c r="AC19" s="28"/>
      <c r="AD19" s="28"/>
      <c r="AE19" s="28"/>
    </row>
    <row r="20" spans="1:31" ht="15.75">
      <c r="A20" s="80"/>
      <c r="B20" s="81"/>
      <c r="C20" s="81"/>
      <c r="D20" s="85"/>
      <c r="E20" s="30">
        <v>50000</v>
      </c>
      <c r="F20" s="31"/>
      <c r="G20" s="32">
        <f>E20+F20</f>
        <v>50000</v>
      </c>
      <c r="H20" s="31"/>
      <c r="I20" s="32">
        <f>G20+H20</f>
        <v>50000</v>
      </c>
      <c r="J20" s="31"/>
      <c r="K20" s="30">
        <f>I20+J20</f>
        <v>50000</v>
      </c>
      <c r="L20" s="31"/>
      <c r="M20" s="33">
        <f>M18</f>
        <v>50000</v>
      </c>
      <c r="N20" s="34">
        <f>N18</f>
        <v>-10000</v>
      </c>
      <c r="O20" s="33">
        <f>O18</f>
        <v>40000</v>
      </c>
      <c r="P20" s="34"/>
      <c r="Q20" s="33">
        <f>Q18</f>
        <v>40000</v>
      </c>
      <c r="R20" s="34"/>
      <c r="S20" s="33">
        <f>S18</f>
        <v>71000</v>
      </c>
      <c r="T20" s="33"/>
      <c r="U20" s="33">
        <f>U18</f>
        <v>71000</v>
      </c>
      <c r="V20" s="33"/>
      <c r="W20" s="33">
        <f>W18</f>
        <v>71000</v>
      </c>
      <c r="X20" s="33"/>
      <c r="Y20" s="33">
        <f>Y18</f>
        <v>71000</v>
      </c>
      <c r="Z20" s="33"/>
      <c r="AA20" s="33">
        <f>AA18</f>
        <v>70000</v>
      </c>
      <c r="AB20" s="67">
        <f>SUM(AB18:AB19)</f>
        <v>-10000</v>
      </c>
      <c r="AC20" s="67">
        <f t="shared" si="0"/>
        <v>60000</v>
      </c>
      <c r="AD20" s="67"/>
      <c r="AE20" s="67">
        <f t="shared" si="1"/>
        <v>60000</v>
      </c>
    </row>
    <row r="21" spans="1:31" ht="15">
      <c r="A21" s="26">
        <v>710</v>
      </c>
      <c r="B21" s="26">
        <v>71013</v>
      </c>
      <c r="C21" s="38">
        <v>2110</v>
      </c>
      <c r="D21" s="21" t="s">
        <v>56</v>
      </c>
      <c r="E21" s="65">
        <v>80000</v>
      </c>
      <c r="G21" s="22">
        <f>E21+F21</f>
        <v>80000</v>
      </c>
      <c r="I21" s="28">
        <f>G21+H21</f>
        <v>80000</v>
      </c>
      <c r="K21" s="28">
        <f>I21+J21</f>
        <v>80000</v>
      </c>
      <c r="M21" s="23">
        <v>70000</v>
      </c>
      <c r="N21" s="24">
        <v>-30000</v>
      </c>
      <c r="O21" s="28">
        <f>M21+N21</f>
        <v>40000</v>
      </c>
      <c r="P21" s="24"/>
      <c r="Q21" s="28">
        <f>O21+P21</f>
        <v>40000</v>
      </c>
      <c r="R21" s="24"/>
      <c r="S21" s="28">
        <v>45000</v>
      </c>
      <c r="T21" s="28">
        <v>-10000</v>
      </c>
      <c r="U21" s="28">
        <f>S21+T21</f>
        <v>35000</v>
      </c>
      <c r="V21" s="28"/>
      <c r="W21" s="28">
        <f>U21+V21</f>
        <v>35000</v>
      </c>
      <c r="X21" s="28"/>
      <c r="Y21" s="28">
        <f>W21+X21</f>
        <v>35000</v>
      </c>
      <c r="Z21" s="27"/>
      <c r="AA21" s="28">
        <v>33000</v>
      </c>
      <c r="AB21" s="28"/>
      <c r="AC21" s="28">
        <f t="shared" si="0"/>
        <v>33000</v>
      </c>
      <c r="AD21" s="28"/>
      <c r="AE21" s="28">
        <f t="shared" si="1"/>
        <v>33000</v>
      </c>
    </row>
    <row r="22" spans="1:31" ht="15">
      <c r="A22" s="26"/>
      <c r="B22" s="26"/>
      <c r="C22" s="38"/>
      <c r="D22" s="27" t="s">
        <v>57</v>
      </c>
      <c r="E22" s="53"/>
      <c r="G22" s="28"/>
      <c r="I22" s="28"/>
      <c r="K22" s="28"/>
      <c r="M22" s="29"/>
      <c r="N22" s="24"/>
      <c r="O22" s="28"/>
      <c r="P22" s="24"/>
      <c r="Q22" s="28"/>
      <c r="R22" s="24"/>
      <c r="S22" s="28"/>
      <c r="T22" s="28"/>
      <c r="U22" s="28"/>
      <c r="V22" s="28"/>
      <c r="W22" s="28"/>
      <c r="X22" s="28"/>
      <c r="Y22" s="28"/>
      <c r="Z22" s="27"/>
      <c r="AA22" s="28"/>
      <c r="AB22" s="28"/>
      <c r="AC22" s="28"/>
      <c r="AD22" s="28"/>
      <c r="AE22" s="28"/>
    </row>
    <row r="23" spans="1:31" ht="15">
      <c r="A23" s="26"/>
      <c r="B23" s="26">
        <v>71014</v>
      </c>
      <c r="C23" s="38">
        <v>2110</v>
      </c>
      <c r="D23" s="27" t="s">
        <v>56</v>
      </c>
      <c r="E23" s="65">
        <v>70000</v>
      </c>
      <c r="G23" s="28">
        <f>E23+F23</f>
        <v>70000</v>
      </c>
      <c r="I23" s="28">
        <f>G23+H23</f>
        <v>70000</v>
      </c>
      <c r="K23" s="28">
        <f>I23+J23</f>
        <v>70000</v>
      </c>
      <c r="M23" s="29">
        <v>90000</v>
      </c>
      <c r="N23" s="24">
        <v>-35000</v>
      </c>
      <c r="O23" s="28">
        <f>M23+N23</f>
        <v>55000</v>
      </c>
      <c r="P23" s="24"/>
      <c r="Q23" s="28">
        <f>O23+P23</f>
        <v>55000</v>
      </c>
      <c r="R23" s="24"/>
      <c r="S23" s="28">
        <v>40000</v>
      </c>
      <c r="T23" s="28"/>
      <c r="U23" s="28">
        <f>S23+T23</f>
        <v>40000</v>
      </c>
      <c r="V23" s="28"/>
      <c r="W23" s="28">
        <f>U23+V23</f>
        <v>40000</v>
      </c>
      <c r="X23" s="28"/>
      <c r="Y23" s="28">
        <f>W23+X23</f>
        <v>40000</v>
      </c>
      <c r="Z23" s="27"/>
      <c r="AA23" s="28">
        <v>40000</v>
      </c>
      <c r="AB23" s="28"/>
      <c r="AC23" s="28">
        <f t="shared" si="0"/>
        <v>40000</v>
      </c>
      <c r="AD23" s="28"/>
      <c r="AE23" s="28">
        <f t="shared" si="1"/>
        <v>40000</v>
      </c>
    </row>
    <row r="24" spans="1:31" ht="15">
      <c r="A24" s="26"/>
      <c r="B24" s="26"/>
      <c r="C24" s="38"/>
      <c r="D24" s="27" t="s">
        <v>57</v>
      </c>
      <c r="E24" s="53"/>
      <c r="G24" s="28"/>
      <c r="I24" s="28"/>
      <c r="K24" s="28"/>
      <c r="M24" s="29"/>
      <c r="N24" s="24"/>
      <c r="O24" s="28"/>
      <c r="P24" s="24"/>
      <c r="Q24" s="28"/>
      <c r="R24" s="24"/>
      <c r="S24" s="28"/>
      <c r="T24" s="28"/>
      <c r="U24" s="28"/>
      <c r="V24" s="28"/>
      <c r="W24" s="28"/>
      <c r="X24" s="28"/>
      <c r="Y24" s="28"/>
      <c r="Z24" s="27"/>
      <c r="AA24" s="28"/>
      <c r="AB24" s="28"/>
      <c r="AC24" s="28"/>
      <c r="AD24" s="28"/>
      <c r="AE24" s="28"/>
    </row>
    <row r="25" spans="1:31" ht="15">
      <c r="A25" s="26"/>
      <c r="B25" s="26">
        <v>71015</v>
      </c>
      <c r="C25" s="38">
        <v>2110</v>
      </c>
      <c r="D25" s="27" t="s">
        <v>56</v>
      </c>
      <c r="E25" s="65">
        <v>85000</v>
      </c>
      <c r="G25" s="28">
        <f>E25+F25</f>
        <v>85000</v>
      </c>
      <c r="I25" s="28">
        <f>G25+H25</f>
        <v>85000</v>
      </c>
      <c r="K25" s="28">
        <f>I25+J25</f>
        <v>85000</v>
      </c>
      <c r="M25" s="29">
        <v>80000</v>
      </c>
      <c r="N25" s="24">
        <v>-5000</v>
      </c>
      <c r="O25" s="28">
        <f>M25+N25</f>
        <v>75000</v>
      </c>
      <c r="P25" s="24"/>
      <c r="Q25" s="28">
        <f>O25+P25</f>
        <v>75000</v>
      </c>
      <c r="R25" s="24"/>
      <c r="S25" s="28">
        <v>184000</v>
      </c>
      <c r="T25" s="28"/>
      <c r="U25" s="28">
        <f>S25+T25</f>
        <v>184000</v>
      </c>
      <c r="V25" s="28"/>
      <c r="W25" s="28">
        <f>U25+V25</f>
        <v>184000</v>
      </c>
      <c r="X25" s="28"/>
      <c r="Y25" s="28">
        <f>W25+X25</f>
        <v>184000</v>
      </c>
      <c r="Z25" s="27"/>
      <c r="AA25" s="28">
        <v>219000</v>
      </c>
      <c r="AB25" s="28">
        <v>25000</v>
      </c>
      <c r="AC25" s="28">
        <f t="shared" si="0"/>
        <v>244000</v>
      </c>
      <c r="AD25" s="28"/>
      <c r="AE25" s="28">
        <f t="shared" si="1"/>
        <v>244000</v>
      </c>
    </row>
    <row r="26" spans="1:31" ht="15">
      <c r="A26" s="26"/>
      <c r="B26" s="26"/>
      <c r="C26" s="38"/>
      <c r="D26" s="27" t="s">
        <v>57</v>
      </c>
      <c r="E26" s="53"/>
      <c r="G26" s="28"/>
      <c r="I26" s="28"/>
      <c r="K26" s="28"/>
      <c r="M26" s="29"/>
      <c r="N26" s="24"/>
      <c r="O26" s="28"/>
      <c r="P26" s="24"/>
      <c r="Q26" s="28"/>
      <c r="R26" s="24"/>
      <c r="S26" s="28"/>
      <c r="T26" s="28"/>
      <c r="U26" s="28"/>
      <c r="V26" s="28"/>
      <c r="W26" s="28"/>
      <c r="X26" s="28"/>
      <c r="Y26" s="28"/>
      <c r="Z26" s="27"/>
      <c r="AA26" s="28"/>
      <c r="AB26" s="28"/>
      <c r="AC26" s="28"/>
      <c r="AD26" s="28"/>
      <c r="AE26" s="28"/>
    </row>
    <row r="27" spans="1:31" ht="15">
      <c r="A27" s="38"/>
      <c r="B27" s="26"/>
      <c r="C27" s="38">
        <v>6410</v>
      </c>
      <c r="D27" s="27" t="s">
        <v>43</v>
      </c>
      <c r="E27" s="53"/>
      <c r="G27" s="54"/>
      <c r="I27" s="54"/>
      <c r="K27" s="28"/>
      <c r="M27" s="29"/>
      <c r="N27" s="24"/>
      <c r="O27" s="28"/>
      <c r="P27" s="24"/>
      <c r="Q27" s="28"/>
      <c r="R27" s="24"/>
      <c r="S27" s="28">
        <v>7000</v>
      </c>
      <c r="T27" s="28"/>
      <c r="U27" s="28">
        <f>S27+T27</f>
        <v>7000</v>
      </c>
      <c r="V27" s="28"/>
      <c r="W27" s="28">
        <f>U27+V27</f>
        <v>7000</v>
      </c>
      <c r="X27" s="28"/>
      <c r="Y27" s="28">
        <v>7000</v>
      </c>
      <c r="Z27" s="27"/>
      <c r="AA27" s="28">
        <v>7000</v>
      </c>
      <c r="AB27" s="28"/>
      <c r="AC27" s="28">
        <f t="shared" si="0"/>
        <v>7000</v>
      </c>
      <c r="AD27" s="28"/>
      <c r="AE27" s="28">
        <f t="shared" si="1"/>
        <v>7000</v>
      </c>
    </row>
    <row r="28" spans="1:31" ht="15">
      <c r="A28" s="38"/>
      <c r="B28" s="55"/>
      <c r="C28" s="66"/>
      <c r="D28" s="39" t="s">
        <v>39</v>
      </c>
      <c r="E28" s="53"/>
      <c r="G28" s="54"/>
      <c r="I28" s="54"/>
      <c r="K28" s="28"/>
      <c r="M28" s="29"/>
      <c r="N28" s="24"/>
      <c r="O28" s="28"/>
      <c r="P28" s="24"/>
      <c r="Q28" s="28"/>
      <c r="R28" s="24"/>
      <c r="S28" s="28"/>
      <c r="T28" s="28"/>
      <c r="U28" s="28"/>
      <c r="V28" s="28"/>
      <c r="W28" s="28"/>
      <c r="X28" s="28"/>
      <c r="Y28" s="28"/>
      <c r="Z28" s="27"/>
      <c r="AA28" s="28"/>
      <c r="AB28" s="28"/>
      <c r="AC28" s="28"/>
      <c r="AD28" s="28"/>
      <c r="AE28" s="28"/>
    </row>
    <row r="29" spans="1:31" ht="15.75">
      <c r="A29" s="80"/>
      <c r="B29" s="81"/>
      <c r="C29" s="81"/>
      <c r="D29" s="86"/>
      <c r="E29" s="30">
        <f>E21+E23+E25</f>
        <v>235000</v>
      </c>
      <c r="F29" s="31"/>
      <c r="G29" s="32">
        <f>E29+F29</f>
        <v>235000</v>
      </c>
      <c r="H29" s="31"/>
      <c r="I29" s="32">
        <f>G29+H29</f>
        <v>235000</v>
      </c>
      <c r="J29" s="31"/>
      <c r="K29" s="30">
        <f>I29+J29</f>
        <v>235000</v>
      </c>
      <c r="L29" s="31"/>
      <c r="M29" s="33">
        <f>M25+M23+M21</f>
        <v>240000</v>
      </c>
      <c r="N29" s="34">
        <f>N25+N23+N21</f>
        <v>-70000</v>
      </c>
      <c r="O29" s="33">
        <f>O25+O23+O21</f>
        <v>170000</v>
      </c>
      <c r="P29" s="34"/>
      <c r="Q29" s="33">
        <f>Q25+Q23+Q21</f>
        <v>170000</v>
      </c>
      <c r="R29" s="34"/>
      <c r="S29" s="33">
        <f>S25+S23+S21+S27</f>
        <v>276000</v>
      </c>
      <c r="T29" s="33">
        <f>T25+T23+T21+T27</f>
        <v>-10000</v>
      </c>
      <c r="U29" s="33">
        <f>U25+U23+U21+U27</f>
        <v>266000</v>
      </c>
      <c r="V29" s="33"/>
      <c r="W29" s="33">
        <f>W25+W23+W21+W27</f>
        <v>266000</v>
      </c>
      <c r="X29" s="33"/>
      <c r="Y29" s="33">
        <f>Y25+Y23+Y21+Y27</f>
        <v>266000</v>
      </c>
      <c r="Z29" s="33"/>
      <c r="AA29" s="33">
        <f>AA25+AA23+AA21+AA27</f>
        <v>299000</v>
      </c>
      <c r="AB29" s="67">
        <f>SUM(AB21:AB28)</f>
        <v>25000</v>
      </c>
      <c r="AC29" s="67">
        <f t="shared" si="0"/>
        <v>324000</v>
      </c>
      <c r="AD29" s="67"/>
      <c r="AE29" s="67">
        <f t="shared" si="1"/>
        <v>324000</v>
      </c>
    </row>
    <row r="30" spans="1:31" ht="15">
      <c r="A30" s="26">
        <v>750</v>
      </c>
      <c r="B30" s="26">
        <v>75011</v>
      </c>
      <c r="C30" s="38">
        <v>2110</v>
      </c>
      <c r="D30" s="21" t="s">
        <v>56</v>
      </c>
      <c r="E30" s="65">
        <v>126816</v>
      </c>
      <c r="G30" s="28">
        <f>E30+F30</f>
        <v>126816</v>
      </c>
      <c r="I30" s="22">
        <v>119824</v>
      </c>
      <c r="J30" s="24"/>
      <c r="K30" s="22">
        <f>I30+J30</f>
        <v>119824</v>
      </c>
      <c r="M30" s="23">
        <v>113832</v>
      </c>
      <c r="N30" s="24"/>
      <c r="O30" s="28">
        <f>M30+N30</f>
        <v>113832</v>
      </c>
      <c r="P30" s="24"/>
      <c r="Q30" s="28">
        <f>O30+P30</f>
        <v>113832</v>
      </c>
      <c r="R30" s="24"/>
      <c r="S30" s="28">
        <v>125595</v>
      </c>
      <c r="T30" s="28"/>
      <c r="U30" s="28">
        <f>S30+T30</f>
        <v>125595</v>
      </c>
      <c r="V30" s="28"/>
      <c r="W30" s="28">
        <f>U30+V30</f>
        <v>125595</v>
      </c>
      <c r="X30" s="28"/>
      <c r="Y30" s="28">
        <f>W30+X30</f>
        <v>125595</v>
      </c>
      <c r="Z30" s="27"/>
      <c r="AA30" s="28">
        <v>127861</v>
      </c>
      <c r="AB30" s="28"/>
      <c r="AC30" s="28">
        <f t="shared" si="0"/>
        <v>127861</v>
      </c>
      <c r="AD30" s="28"/>
      <c r="AE30" s="28">
        <f t="shared" si="1"/>
        <v>127861</v>
      </c>
    </row>
    <row r="31" spans="1:31" ht="15">
      <c r="A31" s="26"/>
      <c r="B31" s="26"/>
      <c r="C31" s="38"/>
      <c r="D31" s="27" t="s">
        <v>57</v>
      </c>
      <c r="E31" s="53"/>
      <c r="G31" s="28"/>
      <c r="I31" s="28"/>
      <c r="K31" s="28"/>
      <c r="M31" s="29"/>
      <c r="N31" s="24"/>
      <c r="O31" s="28"/>
      <c r="P31" s="24"/>
      <c r="Q31" s="28"/>
      <c r="R31" s="24"/>
      <c r="S31" s="28"/>
      <c r="T31" s="28"/>
      <c r="U31" s="28"/>
      <c r="V31" s="28"/>
      <c r="W31" s="28"/>
      <c r="X31" s="28"/>
      <c r="Y31" s="28"/>
      <c r="Z31" s="27"/>
      <c r="AA31" s="28"/>
      <c r="AB31" s="28"/>
      <c r="AC31" s="28"/>
      <c r="AD31" s="28"/>
      <c r="AE31" s="28"/>
    </row>
    <row r="32" spans="1:31" ht="15">
      <c r="A32" s="26"/>
      <c r="B32" s="26">
        <v>75045</v>
      </c>
      <c r="C32" s="38">
        <v>2110</v>
      </c>
      <c r="D32" s="27" t="s">
        <v>56</v>
      </c>
      <c r="E32" s="65">
        <v>22000</v>
      </c>
      <c r="G32" s="28">
        <f>E32+F32</f>
        <v>22000</v>
      </c>
      <c r="I32" s="28">
        <f>G32+H32</f>
        <v>22000</v>
      </c>
      <c r="K32" s="28">
        <f>I32+J32</f>
        <v>22000</v>
      </c>
      <c r="M32" s="29">
        <v>17600</v>
      </c>
      <c r="N32" s="24"/>
      <c r="O32" s="28">
        <f>M32+N32</f>
        <v>17600</v>
      </c>
      <c r="P32" s="24"/>
      <c r="Q32" s="28">
        <f>O32+P32</f>
        <v>17600</v>
      </c>
      <c r="R32" s="24"/>
      <c r="S32" s="28">
        <v>16000</v>
      </c>
      <c r="T32" s="28"/>
      <c r="U32" s="28">
        <f>S32+T32</f>
        <v>16000</v>
      </c>
      <c r="V32" s="28"/>
      <c r="W32" s="28">
        <f>U32+V32</f>
        <v>16000</v>
      </c>
      <c r="X32" s="28"/>
      <c r="Y32" s="28">
        <f>W32+X32</f>
        <v>16000</v>
      </c>
      <c r="Z32" s="27"/>
      <c r="AA32" s="28">
        <v>16500</v>
      </c>
      <c r="AB32" s="28"/>
      <c r="AC32" s="28">
        <f t="shared" si="0"/>
        <v>16500</v>
      </c>
      <c r="AD32" s="28"/>
      <c r="AE32" s="28">
        <f t="shared" si="1"/>
        <v>16500</v>
      </c>
    </row>
    <row r="33" spans="1:31" ht="15">
      <c r="A33" s="26"/>
      <c r="B33" s="26"/>
      <c r="C33" s="38"/>
      <c r="D33" s="39" t="s">
        <v>57</v>
      </c>
      <c r="E33" s="53"/>
      <c r="G33" s="35"/>
      <c r="I33" s="28"/>
      <c r="K33" s="28"/>
      <c r="M33" s="29"/>
      <c r="N33" s="24"/>
      <c r="O33" s="28"/>
      <c r="P33" s="24"/>
      <c r="Q33" s="28"/>
      <c r="R33" s="24"/>
      <c r="S33" s="28"/>
      <c r="T33" s="28"/>
      <c r="U33" s="28"/>
      <c r="V33" s="28"/>
      <c r="W33" s="28"/>
      <c r="X33" s="28"/>
      <c r="Y33" s="28"/>
      <c r="Z33" s="27"/>
      <c r="AA33" s="28"/>
      <c r="AB33" s="28"/>
      <c r="AC33" s="28"/>
      <c r="AD33" s="28"/>
      <c r="AE33" s="28"/>
    </row>
    <row r="34" spans="1:31" ht="15.75">
      <c r="A34" s="80"/>
      <c r="B34" s="81"/>
      <c r="C34" s="81"/>
      <c r="D34" s="86"/>
      <c r="E34" s="30">
        <f>E30+E32</f>
        <v>148816</v>
      </c>
      <c r="F34" s="36"/>
      <c r="G34" s="30">
        <f>E34+F34</f>
        <v>148816</v>
      </c>
      <c r="H34" s="31"/>
      <c r="I34" s="37">
        <f>I30+I32</f>
        <v>141824</v>
      </c>
      <c r="J34" s="30">
        <f>J30+J32</f>
        <v>0</v>
      </c>
      <c r="K34" s="30">
        <f>K30+K32</f>
        <v>141824</v>
      </c>
      <c r="L34" s="31"/>
      <c r="M34" s="33">
        <f>M32+M30</f>
        <v>131432</v>
      </c>
      <c r="N34" s="34"/>
      <c r="O34" s="33">
        <f>O32+O30</f>
        <v>131432</v>
      </c>
      <c r="P34" s="34"/>
      <c r="Q34" s="33">
        <f>Q32+Q30</f>
        <v>131432</v>
      </c>
      <c r="R34" s="34"/>
      <c r="S34" s="33">
        <f>S32+S30</f>
        <v>141595</v>
      </c>
      <c r="T34" s="33"/>
      <c r="U34" s="33">
        <f>U32+U30</f>
        <v>141595</v>
      </c>
      <c r="V34" s="33"/>
      <c r="W34" s="33">
        <f>W32+W30</f>
        <v>141595</v>
      </c>
      <c r="X34" s="33"/>
      <c r="Y34" s="33">
        <f>SUM(Y30:Y33)</f>
        <v>141595</v>
      </c>
      <c r="Z34" s="33"/>
      <c r="AA34" s="33">
        <f>SUM(AA30:AA33)</f>
        <v>144361</v>
      </c>
      <c r="AB34" s="67"/>
      <c r="AC34" s="67">
        <f t="shared" si="0"/>
        <v>144361</v>
      </c>
      <c r="AD34" s="67"/>
      <c r="AE34" s="67">
        <f t="shared" si="1"/>
        <v>144361</v>
      </c>
    </row>
    <row r="35" spans="1:31" ht="15">
      <c r="A35" s="26">
        <v>754</v>
      </c>
      <c r="B35" s="26">
        <v>75411</v>
      </c>
      <c r="C35" s="38">
        <v>2110</v>
      </c>
      <c r="D35" s="21" t="s">
        <v>56</v>
      </c>
      <c r="E35" s="65">
        <v>1603964</v>
      </c>
      <c r="G35" s="28">
        <f>E35+F35</f>
        <v>1603964</v>
      </c>
      <c r="I35" s="28">
        <v>1762623</v>
      </c>
      <c r="J35" s="24"/>
      <c r="K35" s="28">
        <f>I35+J35</f>
        <v>1762623</v>
      </c>
      <c r="M35" s="29">
        <v>1782242</v>
      </c>
      <c r="N35" s="24">
        <v>-7650</v>
      </c>
      <c r="O35" s="28">
        <f>M35+N35</f>
        <v>1774592</v>
      </c>
      <c r="P35" s="24">
        <v>58000</v>
      </c>
      <c r="Q35" s="28">
        <f>O35+P35</f>
        <v>1832592</v>
      </c>
      <c r="R35" s="24"/>
      <c r="S35" s="28">
        <v>2030927</v>
      </c>
      <c r="T35" s="28">
        <v>20588</v>
      </c>
      <c r="U35" s="28">
        <f>S35+T35</f>
        <v>2051515</v>
      </c>
      <c r="V35" s="28"/>
      <c r="W35" s="28">
        <f>U35+V35</f>
        <v>2051515</v>
      </c>
      <c r="X35" s="28">
        <v>27859</v>
      </c>
      <c r="Y35" s="28">
        <f>W35+X35</f>
        <v>2079374</v>
      </c>
      <c r="Z35" s="28">
        <v>17914</v>
      </c>
      <c r="AA35" s="28">
        <v>2454041</v>
      </c>
      <c r="AB35" s="28"/>
      <c r="AC35" s="92">
        <f t="shared" si="0"/>
        <v>2454041</v>
      </c>
      <c r="AD35" s="28">
        <v>50683</v>
      </c>
      <c r="AE35" s="92">
        <f>AC35+AD35+AD36</f>
        <v>2548599</v>
      </c>
    </row>
    <row r="36" spans="1:31" ht="15">
      <c r="A36" s="26"/>
      <c r="B36" s="26"/>
      <c r="C36" s="38"/>
      <c r="D36" s="27" t="s">
        <v>57</v>
      </c>
      <c r="E36" s="53"/>
      <c r="G36" s="28"/>
      <c r="I36" s="28"/>
      <c r="K36" s="28"/>
      <c r="M36" s="29"/>
      <c r="N36" s="24"/>
      <c r="O36" s="28"/>
      <c r="P36" s="24"/>
      <c r="Q36" s="28"/>
      <c r="R36" s="24"/>
      <c r="S36" s="28"/>
      <c r="T36" s="28"/>
      <c r="U36" s="28"/>
      <c r="V36" s="28"/>
      <c r="W36" s="28"/>
      <c r="X36" s="28"/>
      <c r="Y36" s="28"/>
      <c r="Z36" s="27"/>
      <c r="AA36" s="28"/>
      <c r="AB36" s="28"/>
      <c r="AC36" s="93"/>
      <c r="AD36" s="28">
        <v>43875</v>
      </c>
      <c r="AE36" s="93"/>
    </row>
    <row r="37" spans="1:31" ht="15">
      <c r="A37" s="26"/>
      <c r="B37" s="26"/>
      <c r="C37" s="38">
        <v>6410</v>
      </c>
      <c r="D37" s="27" t="s">
        <v>38</v>
      </c>
      <c r="E37" s="65">
        <v>300000</v>
      </c>
      <c r="F37" s="24">
        <v>331000</v>
      </c>
      <c r="G37" s="28">
        <f>E37+F37</f>
        <v>631000</v>
      </c>
      <c r="I37" s="28">
        <f>G37+H37</f>
        <v>631000</v>
      </c>
      <c r="K37" s="28">
        <f>I37+J37</f>
        <v>631000</v>
      </c>
      <c r="M37" s="29">
        <v>1000000</v>
      </c>
      <c r="N37" s="24">
        <v>-310000</v>
      </c>
      <c r="O37" s="28">
        <f>M37+N37</f>
        <v>690000</v>
      </c>
      <c r="P37" s="24">
        <v>-20000</v>
      </c>
      <c r="Q37" s="28">
        <f>O37+P37</f>
        <v>670000</v>
      </c>
      <c r="R37" s="24"/>
      <c r="S37" s="28">
        <v>900000</v>
      </c>
      <c r="T37" s="28"/>
      <c r="U37" s="28">
        <f>S37+T37</f>
        <v>900000</v>
      </c>
      <c r="V37" s="28"/>
      <c r="W37" s="28">
        <f>U37+V37</f>
        <v>900000</v>
      </c>
      <c r="X37" s="28"/>
      <c r="Y37" s="28">
        <f>W37+X37</f>
        <v>900000</v>
      </c>
      <c r="Z37" s="27"/>
      <c r="AA37" s="28">
        <v>295000</v>
      </c>
      <c r="AB37" s="28"/>
      <c r="AC37" s="28">
        <f t="shared" si="0"/>
        <v>295000</v>
      </c>
      <c r="AD37" s="28"/>
      <c r="AE37" s="28">
        <f t="shared" si="1"/>
        <v>295000</v>
      </c>
    </row>
    <row r="38" spans="1:31" ht="15">
      <c r="A38" s="26"/>
      <c r="B38" s="26"/>
      <c r="C38" s="38"/>
      <c r="D38" s="27" t="s">
        <v>39</v>
      </c>
      <c r="E38" s="65"/>
      <c r="F38" s="24"/>
      <c r="G38" s="28"/>
      <c r="I38" s="28"/>
      <c r="K38" s="28"/>
      <c r="M38" s="29"/>
      <c r="N38" s="24"/>
      <c r="O38" s="28"/>
      <c r="P38" s="24"/>
      <c r="Q38" s="28"/>
      <c r="R38" s="24"/>
      <c r="S38" s="28"/>
      <c r="T38" s="28"/>
      <c r="U38" s="28"/>
      <c r="V38" s="28"/>
      <c r="W38" s="28"/>
      <c r="X38" s="28"/>
      <c r="Y38" s="28"/>
      <c r="Z38" s="27"/>
      <c r="AA38" s="28"/>
      <c r="AB38" s="28"/>
      <c r="AC38" s="28"/>
      <c r="AD38" s="28"/>
      <c r="AE38" s="28"/>
    </row>
    <row r="39" spans="1:31" ht="15">
      <c r="A39" s="26"/>
      <c r="B39" s="26">
        <v>75414</v>
      </c>
      <c r="C39" s="38">
        <v>2110</v>
      </c>
      <c r="D39" s="27" t="s">
        <v>56</v>
      </c>
      <c r="E39" s="65"/>
      <c r="F39" s="24"/>
      <c r="G39" s="28"/>
      <c r="I39" s="28"/>
      <c r="K39" s="28"/>
      <c r="M39" s="29"/>
      <c r="N39" s="24"/>
      <c r="O39" s="28"/>
      <c r="P39" s="24"/>
      <c r="Q39" s="28"/>
      <c r="R39" s="24"/>
      <c r="S39" s="28">
        <v>400</v>
      </c>
      <c r="T39" s="28"/>
      <c r="U39" s="28">
        <f>S39+T39</f>
        <v>400</v>
      </c>
      <c r="V39" s="28"/>
      <c r="W39" s="28">
        <f>U39+V39</f>
        <v>400</v>
      </c>
      <c r="X39" s="28"/>
      <c r="Y39" s="28">
        <f>W39+X39</f>
        <v>400</v>
      </c>
      <c r="Z39" s="27"/>
      <c r="AA39" s="28">
        <v>400</v>
      </c>
      <c r="AB39" s="28"/>
      <c r="AC39" s="28">
        <f t="shared" si="0"/>
        <v>400</v>
      </c>
      <c r="AD39" s="28"/>
      <c r="AE39" s="28">
        <f t="shared" si="1"/>
        <v>400</v>
      </c>
    </row>
    <row r="40" spans="1:31" ht="15">
      <c r="A40" s="26"/>
      <c r="B40" s="26"/>
      <c r="C40" s="38"/>
      <c r="D40" s="39" t="s">
        <v>57</v>
      </c>
      <c r="E40" s="53"/>
      <c r="G40" s="28"/>
      <c r="I40" s="35"/>
      <c r="K40" s="28"/>
      <c r="M40" s="29"/>
      <c r="N40" s="24"/>
      <c r="O40" s="28"/>
      <c r="P40" s="24"/>
      <c r="Q40" s="28"/>
      <c r="R40" s="24"/>
      <c r="S40" s="28"/>
      <c r="T40" s="28"/>
      <c r="U40" s="28"/>
      <c r="V40" s="28"/>
      <c r="W40" s="28"/>
      <c r="X40" s="28"/>
      <c r="Y40" s="28"/>
      <c r="Z40" s="27"/>
      <c r="AA40" s="28"/>
      <c r="AB40" s="28"/>
      <c r="AC40" s="28"/>
      <c r="AD40" s="28"/>
      <c r="AE40" s="28"/>
    </row>
    <row r="41" spans="1:31" ht="15.75">
      <c r="A41" s="83"/>
      <c r="B41" s="81"/>
      <c r="C41" s="81"/>
      <c r="D41" s="87"/>
      <c r="E41" s="30" t="e">
        <f>#REF!+E35+E37</f>
        <v>#REF!</v>
      </c>
      <c r="F41" s="32">
        <v>331000</v>
      </c>
      <c r="G41" s="32" t="e">
        <f>E41+F41</f>
        <v>#REF!</v>
      </c>
      <c r="H41" s="36"/>
      <c r="I41" s="30" t="e">
        <f>I37+I35+#REF!</f>
        <v>#REF!</v>
      </c>
      <c r="J41" s="32" t="e">
        <f>J37+J35+#REF!</f>
        <v>#REF!</v>
      </c>
      <c r="K41" s="30" t="e">
        <f>K37+K35+#REF!</f>
        <v>#REF!</v>
      </c>
      <c r="L41" s="31"/>
      <c r="M41" s="33" t="e">
        <f>M37+M35+#REF!</f>
        <v>#REF!</v>
      </c>
      <c r="N41" s="34" t="e">
        <f>N37+N35+#REF!</f>
        <v>#REF!</v>
      </c>
      <c r="O41" s="33" t="e">
        <f>O37+O35+#REF!</f>
        <v>#REF!</v>
      </c>
      <c r="P41" s="34">
        <f>SUM(P35:P40)</f>
        <v>38000</v>
      </c>
      <c r="Q41" s="33" t="e">
        <f>Q37+Q35+#REF!</f>
        <v>#REF!</v>
      </c>
      <c r="R41" s="34">
        <f>SUM(R35:R40)</f>
        <v>0</v>
      </c>
      <c r="S41" s="33">
        <f>SUM(S35:S39)</f>
        <v>2931327</v>
      </c>
      <c r="T41" s="33">
        <f>SUM(T35:T39)</f>
        <v>20588</v>
      </c>
      <c r="U41" s="33">
        <f>SUM(U35:U40)</f>
        <v>2951915</v>
      </c>
      <c r="V41" s="33">
        <f>SUM(V35:V39)</f>
        <v>0</v>
      </c>
      <c r="W41" s="33">
        <f>SUM(W35:W40)</f>
        <v>2951915</v>
      </c>
      <c r="X41" s="33">
        <f>SUM(X35:X39)</f>
        <v>27859</v>
      </c>
      <c r="Y41" s="33">
        <f>SUM(Y35:Y40)</f>
        <v>2979774</v>
      </c>
      <c r="Z41" s="33">
        <f>SUM(Z35:Z40)</f>
        <v>17914</v>
      </c>
      <c r="AA41" s="33">
        <f>SUM(AA35:AA40)</f>
        <v>2749441</v>
      </c>
      <c r="AB41" s="67"/>
      <c r="AC41" s="67">
        <f t="shared" si="0"/>
        <v>2749441</v>
      </c>
      <c r="AD41" s="67">
        <f>SUM(AD35:AD40)</f>
        <v>94558</v>
      </c>
      <c r="AE41" s="67">
        <f t="shared" si="1"/>
        <v>2843999</v>
      </c>
    </row>
    <row r="42" spans="1:31" ht="15">
      <c r="A42" s="26">
        <v>851</v>
      </c>
      <c r="B42" s="38">
        <v>85156</v>
      </c>
      <c r="C42" s="26">
        <v>2110</v>
      </c>
      <c r="D42" s="21" t="s">
        <v>56</v>
      </c>
      <c r="E42" s="28">
        <v>0</v>
      </c>
      <c r="F42" s="24">
        <v>514000</v>
      </c>
      <c r="G42" s="28">
        <f>E42+F42</f>
        <v>514000</v>
      </c>
      <c r="I42" s="28">
        <v>660600</v>
      </c>
      <c r="J42" s="24"/>
      <c r="K42" s="28">
        <f>I42+J42</f>
        <v>660600</v>
      </c>
      <c r="M42" s="29">
        <v>405670</v>
      </c>
      <c r="N42" s="24">
        <v>-63200</v>
      </c>
      <c r="O42" s="28">
        <f>M42+N42</f>
        <v>342470</v>
      </c>
      <c r="P42" s="24"/>
      <c r="Q42" s="28">
        <f>O42+P42</f>
        <v>342470</v>
      </c>
      <c r="R42" s="24"/>
      <c r="S42" s="28">
        <v>481000</v>
      </c>
      <c r="T42" s="28"/>
      <c r="U42" s="28">
        <f>S42+T42</f>
        <v>481000</v>
      </c>
      <c r="V42" s="28">
        <v>32733</v>
      </c>
      <c r="W42" s="28">
        <f>U42+V42</f>
        <v>513733</v>
      </c>
      <c r="X42" s="28"/>
      <c r="Y42" s="28">
        <f>W42+X42</f>
        <v>513733</v>
      </c>
      <c r="Z42" s="27"/>
      <c r="AA42" s="28">
        <v>528000</v>
      </c>
      <c r="AB42" s="28">
        <v>-32000</v>
      </c>
      <c r="AC42" s="28">
        <f t="shared" si="0"/>
        <v>496000</v>
      </c>
      <c r="AD42" s="28"/>
      <c r="AE42" s="28">
        <f t="shared" si="1"/>
        <v>496000</v>
      </c>
    </row>
    <row r="43" spans="1:31" ht="15">
      <c r="A43" s="39"/>
      <c r="B43" s="40"/>
      <c r="C43" s="39"/>
      <c r="D43" s="27" t="s">
        <v>57</v>
      </c>
      <c r="E43" s="39"/>
      <c r="G43" s="28"/>
      <c r="I43" s="28"/>
      <c r="K43" s="28"/>
      <c r="M43" s="29"/>
      <c r="N43" s="24"/>
      <c r="O43" s="28"/>
      <c r="P43" s="24"/>
      <c r="Q43" s="28"/>
      <c r="R43" s="24"/>
      <c r="S43" s="28"/>
      <c r="T43" s="28"/>
      <c r="U43" s="28"/>
      <c r="V43" s="28"/>
      <c r="W43" s="28"/>
      <c r="X43" s="28"/>
      <c r="Y43" s="28"/>
      <c r="Z43" s="27"/>
      <c r="AA43" s="28"/>
      <c r="AB43" s="28"/>
      <c r="AC43" s="28"/>
      <c r="AD43" s="28"/>
      <c r="AE43" s="28"/>
    </row>
    <row r="44" spans="1:31" ht="15.75">
      <c r="A44" s="83"/>
      <c r="B44" s="81"/>
      <c r="C44" s="81"/>
      <c r="D44" s="82"/>
      <c r="E44" s="30" t="e">
        <f>#REF!+#REF!</f>
        <v>#REF!</v>
      </c>
      <c r="F44" s="32">
        <v>514000</v>
      </c>
      <c r="G44" s="32" t="e">
        <f>E44+F44</f>
        <v>#REF!</v>
      </c>
      <c r="H44" s="31"/>
      <c r="I44" s="32" t="e">
        <f>#REF!+#REF!+I42</f>
        <v>#REF!</v>
      </c>
      <c r="J44" s="32"/>
      <c r="K44" s="30" t="e">
        <f>#REF!+#REF!+K42</f>
        <v>#REF!</v>
      </c>
      <c r="L44" s="31"/>
      <c r="M44" s="33">
        <f>M42</f>
        <v>405670</v>
      </c>
      <c r="N44" s="34">
        <f>N42</f>
        <v>-63200</v>
      </c>
      <c r="O44" s="33">
        <f>O42</f>
        <v>342470</v>
      </c>
      <c r="P44" s="34"/>
      <c r="Q44" s="33">
        <f>Q42</f>
        <v>342470</v>
      </c>
      <c r="R44" s="34"/>
      <c r="S44" s="33">
        <f>S42</f>
        <v>481000</v>
      </c>
      <c r="T44" s="33"/>
      <c r="U44" s="33">
        <f>U42</f>
        <v>481000</v>
      </c>
      <c r="V44" s="33">
        <f>V42</f>
        <v>32733</v>
      </c>
      <c r="W44" s="33">
        <f>W42</f>
        <v>513733</v>
      </c>
      <c r="X44" s="33"/>
      <c r="Y44" s="33">
        <f>Y42</f>
        <v>513733</v>
      </c>
      <c r="Z44" s="33"/>
      <c r="AA44" s="33">
        <f>AA42</f>
        <v>528000</v>
      </c>
      <c r="AB44" s="67">
        <f>SUM(AB42:AB43)</f>
        <v>-32000</v>
      </c>
      <c r="AC44" s="67">
        <f t="shared" si="0"/>
        <v>496000</v>
      </c>
      <c r="AD44" s="67"/>
      <c r="AE44" s="67">
        <f t="shared" si="1"/>
        <v>496000</v>
      </c>
    </row>
    <row r="45" spans="1:31" ht="15.75">
      <c r="A45" s="26">
        <v>852</v>
      </c>
      <c r="B45" s="26">
        <v>85203</v>
      </c>
      <c r="C45" s="26">
        <v>2110</v>
      </c>
      <c r="D45" s="21" t="s">
        <v>56</v>
      </c>
      <c r="E45" s="41"/>
      <c r="F45" s="42"/>
      <c r="G45" s="43"/>
      <c r="H45" s="44"/>
      <c r="I45" s="43"/>
      <c r="J45" s="42"/>
      <c r="K45" s="37"/>
      <c r="L45" s="44"/>
      <c r="M45" s="45"/>
      <c r="N45" s="46"/>
      <c r="O45" s="47"/>
      <c r="P45" s="46"/>
      <c r="Q45" s="47"/>
      <c r="R45" s="46"/>
      <c r="S45" s="29">
        <v>3000</v>
      </c>
      <c r="T45" s="29"/>
      <c r="U45" s="29">
        <f>S45+T45</f>
        <v>3000</v>
      </c>
      <c r="V45" s="29"/>
      <c r="W45" s="29">
        <f>U45+V45</f>
        <v>3000</v>
      </c>
      <c r="X45" s="29">
        <v>1652</v>
      </c>
      <c r="Y45" s="29">
        <v>0</v>
      </c>
      <c r="Z45" s="28">
        <v>220000</v>
      </c>
      <c r="AA45" s="28">
        <v>258000</v>
      </c>
      <c r="AB45" s="28"/>
      <c r="AC45" s="28">
        <f t="shared" si="0"/>
        <v>258000</v>
      </c>
      <c r="AD45" s="28"/>
      <c r="AE45" s="28">
        <f t="shared" si="1"/>
        <v>258000</v>
      </c>
    </row>
    <row r="46" spans="1:31" ht="15.75">
      <c r="A46" s="38"/>
      <c r="B46" s="26"/>
      <c r="C46" s="62"/>
      <c r="D46" s="27" t="s">
        <v>57</v>
      </c>
      <c r="E46" s="41"/>
      <c r="F46" s="42"/>
      <c r="G46" s="43"/>
      <c r="H46" s="44"/>
      <c r="I46" s="43"/>
      <c r="J46" s="42"/>
      <c r="K46" s="37"/>
      <c r="L46" s="44"/>
      <c r="M46" s="45"/>
      <c r="N46" s="46"/>
      <c r="O46" s="47"/>
      <c r="P46" s="46"/>
      <c r="Q46" s="47"/>
      <c r="R46" s="46"/>
      <c r="S46" s="29"/>
      <c r="T46" s="29"/>
      <c r="U46" s="29"/>
      <c r="V46" s="29"/>
      <c r="W46" s="29"/>
      <c r="X46" s="29"/>
      <c r="Y46" s="29"/>
      <c r="Z46" s="27"/>
      <c r="AA46" s="28"/>
      <c r="AB46" s="28"/>
      <c r="AC46" s="28"/>
      <c r="AD46" s="28"/>
      <c r="AE46" s="28"/>
    </row>
    <row r="47" spans="1:31" ht="15.75" hidden="1">
      <c r="A47" s="38"/>
      <c r="B47" s="61"/>
      <c r="C47" s="61"/>
      <c r="D47" s="53"/>
      <c r="E47" s="41"/>
      <c r="F47" s="42"/>
      <c r="G47" s="43"/>
      <c r="H47" s="44"/>
      <c r="I47" s="43"/>
      <c r="J47" s="42"/>
      <c r="K47" s="37"/>
      <c r="L47" s="44"/>
      <c r="M47" s="45"/>
      <c r="N47" s="46"/>
      <c r="O47" s="47"/>
      <c r="P47" s="46"/>
      <c r="Q47" s="47"/>
      <c r="R47" s="46"/>
      <c r="S47" s="29"/>
      <c r="T47" s="29"/>
      <c r="U47" s="29"/>
      <c r="V47" s="29"/>
      <c r="W47" s="29"/>
      <c r="X47" s="29"/>
      <c r="Y47" s="29"/>
      <c r="Z47" s="27"/>
      <c r="AA47" s="28"/>
      <c r="AB47" s="28"/>
      <c r="AC47" s="28">
        <f t="shared" si="0"/>
        <v>0</v>
      </c>
      <c r="AD47" s="28"/>
      <c r="AE47" s="28">
        <f t="shared" si="1"/>
        <v>0</v>
      </c>
    </row>
    <row r="48" spans="1:31" ht="15.75">
      <c r="A48" s="83"/>
      <c r="B48" s="81"/>
      <c r="C48" s="81"/>
      <c r="D48" s="85"/>
      <c r="E48" s="41"/>
      <c r="F48" s="42"/>
      <c r="G48" s="43"/>
      <c r="H48" s="44"/>
      <c r="I48" s="43"/>
      <c r="J48" s="42"/>
      <c r="K48" s="37"/>
      <c r="L48" s="44"/>
      <c r="M48" s="45"/>
      <c r="N48" s="46"/>
      <c r="O48" s="47"/>
      <c r="P48" s="46"/>
      <c r="Q48" s="47"/>
      <c r="R48" s="46"/>
      <c r="S48" s="33">
        <f>SUM(S45:S46)</f>
        <v>3000</v>
      </c>
      <c r="T48" s="33"/>
      <c r="U48" s="33">
        <f>SUM(U45:U46)</f>
        <v>3000</v>
      </c>
      <c r="V48" s="33"/>
      <c r="W48" s="33">
        <f>SUM(W45:W46)</f>
        <v>3000</v>
      </c>
      <c r="X48" s="33">
        <f>SUM(X45:X46)</f>
        <v>1652</v>
      </c>
      <c r="Y48" s="33">
        <f>SUM(Y45:Y47)</f>
        <v>0</v>
      </c>
      <c r="Z48" s="33">
        <f>SUM(Z45:Z47)</f>
        <v>220000</v>
      </c>
      <c r="AA48" s="33">
        <f>SUM(AA45:AA47)</f>
        <v>258000</v>
      </c>
      <c r="AB48" s="67"/>
      <c r="AC48" s="67">
        <f t="shared" si="0"/>
        <v>258000</v>
      </c>
      <c r="AD48" s="67"/>
      <c r="AE48" s="67">
        <f t="shared" si="1"/>
        <v>258000</v>
      </c>
    </row>
    <row r="49" spans="1:31" ht="15.75">
      <c r="A49" s="26"/>
      <c r="B49" s="26"/>
      <c r="C49" s="38"/>
      <c r="D49" s="21"/>
      <c r="E49" s="64"/>
      <c r="F49" s="42"/>
      <c r="G49" s="43"/>
      <c r="H49" s="44"/>
      <c r="I49" s="43"/>
      <c r="J49" s="42"/>
      <c r="K49" s="37"/>
      <c r="L49" s="44"/>
      <c r="M49" s="45"/>
      <c r="N49" s="46"/>
      <c r="O49" s="47"/>
      <c r="P49" s="46"/>
      <c r="Q49" s="47"/>
      <c r="R49" s="46"/>
      <c r="S49" s="47"/>
      <c r="T49" s="47"/>
      <c r="U49" s="47"/>
      <c r="V49" s="47"/>
      <c r="W49" s="47"/>
      <c r="X49" s="47"/>
      <c r="Y49" s="47"/>
      <c r="Z49" s="27"/>
      <c r="AA49" s="28"/>
      <c r="AB49" s="28"/>
      <c r="AC49" s="28"/>
      <c r="AD49" s="28"/>
      <c r="AE49" s="28"/>
    </row>
    <row r="50" spans="1:31" ht="15">
      <c r="A50" s="26">
        <v>853</v>
      </c>
      <c r="B50" s="26">
        <v>85321</v>
      </c>
      <c r="C50" s="38">
        <v>2110</v>
      </c>
      <c r="D50" s="27" t="s">
        <v>56</v>
      </c>
      <c r="E50" s="65">
        <v>33000</v>
      </c>
      <c r="G50" s="28">
        <f>E50+F50</f>
        <v>33000</v>
      </c>
      <c r="I50" s="28">
        <v>48000</v>
      </c>
      <c r="J50" s="24"/>
      <c r="K50" s="28">
        <f>I50+J50</f>
        <v>48000</v>
      </c>
      <c r="M50" s="29">
        <v>45950</v>
      </c>
      <c r="N50" s="24">
        <v>-3550</v>
      </c>
      <c r="O50" s="28">
        <f>M50+N50</f>
        <v>42400</v>
      </c>
      <c r="P50" s="24">
        <v>21200</v>
      </c>
      <c r="Q50" s="28">
        <f>O50+P50</f>
        <v>63600</v>
      </c>
      <c r="R50" s="24">
        <v>5000</v>
      </c>
      <c r="S50" s="28">
        <v>121000</v>
      </c>
      <c r="T50" s="28"/>
      <c r="U50" s="28">
        <f>S50+T50</f>
        <v>121000</v>
      </c>
      <c r="V50" s="28"/>
      <c r="W50" s="28">
        <f>U50+V50</f>
        <v>121000</v>
      </c>
      <c r="X50" s="28"/>
      <c r="Y50" s="28">
        <f>W50+X50</f>
        <v>121000</v>
      </c>
      <c r="Z50" s="27"/>
      <c r="AA50" s="28">
        <v>118800</v>
      </c>
      <c r="AB50" s="28"/>
      <c r="AC50" s="28">
        <f t="shared" si="0"/>
        <v>118800</v>
      </c>
      <c r="AD50" s="28"/>
      <c r="AE50" s="28">
        <f t="shared" si="1"/>
        <v>118800</v>
      </c>
    </row>
    <row r="51" spans="1:31" ht="15">
      <c r="A51" s="26"/>
      <c r="B51" s="26"/>
      <c r="C51" s="38"/>
      <c r="D51" s="39" t="s">
        <v>57</v>
      </c>
      <c r="E51" s="65"/>
      <c r="G51" s="28"/>
      <c r="I51" s="28"/>
      <c r="J51" s="24"/>
      <c r="K51" s="28"/>
      <c r="M51" s="29"/>
      <c r="N51" s="24"/>
      <c r="O51" s="28"/>
      <c r="P51" s="24"/>
      <c r="Q51" s="28"/>
      <c r="R51" s="24"/>
      <c r="S51" s="28"/>
      <c r="T51" s="28"/>
      <c r="U51" s="28"/>
      <c r="V51" s="28"/>
      <c r="W51" s="28"/>
      <c r="X51" s="28"/>
      <c r="Y51" s="28"/>
      <c r="Z51" s="27"/>
      <c r="AA51" s="28"/>
      <c r="AB51" s="28"/>
      <c r="AC51" s="28"/>
      <c r="AD51" s="28"/>
      <c r="AE51" s="28"/>
    </row>
    <row r="52" spans="1:31" ht="15.75">
      <c r="A52" s="48"/>
      <c r="B52" s="48"/>
      <c r="C52" s="49"/>
      <c r="D52" s="39"/>
      <c r="E52" s="30">
        <f>SUM(E50:E51)</f>
        <v>33000</v>
      </c>
      <c r="F52" s="31"/>
      <c r="G52" s="32">
        <f>E52+F52</f>
        <v>33000</v>
      </c>
      <c r="H52" s="31"/>
      <c r="I52" s="30">
        <v>579154</v>
      </c>
      <c r="J52" s="32" t="e">
        <f>#REF!+#REF!+J50+#REF!+#REF!</f>
        <v>#REF!</v>
      </c>
      <c r="K52" s="30" t="e">
        <f>#REF!+#REF!+K50+#REF!+#REF!</f>
        <v>#REF!</v>
      </c>
      <c r="L52" s="31"/>
      <c r="M52" s="50">
        <f>SUM(M50:M51)</f>
        <v>45950</v>
      </c>
      <c r="N52" s="51">
        <f>SUM(N50:N51)</f>
        <v>-3550</v>
      </c>
      <c r="O52" s="50">
        <f>SUM(O50:O51)</f>
        <v>42400</v>
      </c>
      <c r="P52" s="51">
        <v>73050</v>
      </c>
      <c r="Q52" s="50">
        <f>SUM(Q50:Q51)</f>
        <v>63600</v>
      </c>
      <c r="R52" s="50">
        <f>SUM(R50:R51)</f>
        <v>5000</v>
      </c>
      <c r="S52" s="50">
        <f>SUM(S49:S51)</f>
        <v>121000</v>
      </c>
      <c r="T52" s="50"/>
      <c r="U52" s="50">
        <f>SUM(U49:U51)</f>
        <v>121000</v>
      </c>
      <c r="V52" s="50"/>
      <c r="W52" s="50">
        <f>SUM(W49:W51)</f>
        <v>121000</v>
      </c>
      <c r="X52" s="50"/>
      <c r="Y52" s="50">
        <f>SUM(Y49:Y51)</f>
        <v>121000</v>
      </c>
      <c r="Z52" s="50"/>
      <c r="AA52" s="50">
        <f>SUM(AA49:AA51)</f>
        <v>118800</v>
      </c>
      <c r="AB52" s="67"/>
      <c r="AC52" s="67">
        <f t="shared" si="0"/>
        <v>118800</v>
      </c>
      <c r="AD52" s="67"/>
      <c r="AE52" s="67">
        <f t="shared" si="1"/>
        <v>118800</v>
      </c>
    </row>
    <row r="53" spans="1:31" ht="15.75">
      <c r="A53" s="80" t="s">
        <v>41</v>
      </c>
      <c r="B53" s="84"/>
      <c r="C53" s="84"/>
      <c r="D53" s="84"/>
      <c r="E53" s="52" t="e">
        <f>E52+E44+E41+E34+E29+E20+E17</f>
        <v>#REF!</v>
      </c>
      <c r="F53" s="52">
        <f>F52+F44+F41+F34+F29+F20+F17</f>
        <v>845000</v>
      </c>
      <c r="G53" s="30" t="e">
        <f>G52+G44+G41+G34+G29+G20+G17</f>
        <v>#REF!</v>
      </c>
      <c r="H53" s="31"/>
      <c r="I53" s="30" t="e">
        <f>I52+I44+I41+I34+I29+I20+I17</f>
        <v>#REF!</v>
      </c>
      <c r="J53" s="30" t="e">
        <f>J52+J44+J41+J34+J29+J20+J17</f>
        <v>#REF!</v>
      </c>
      <c r="K53" s="30" t="e">
        <f>K52+K44+K41+K34+K29+K20+K17</f>
        <v>#REF!</v>
      </c>
      <c r="L53" s="31"/>
      <c r="M53" s="50" t="e">
        <f aca="true" t="shared" si="2" ref="M53:R53">M17+M20+M29+M34+M41+M44+M52</f>
        <v>#REF!</v>
      </c>
      <c r="N53" s="51" t="e">
        <f t="shared" si="2"/>
        <v>#REF!</v>
      </c>
      <c r="O53" s="50" t="e">
        <f t="shared" si="2"/>
        <v>#REF!</v>
      </c>
      <c r="P53" s="51">
        <f t="shared" si="2"/>
        <v>111050</v>
      </c>
      <c r="Q53" s="50" t="e">
        <f t="shared" si="2"/>
        <v>#REF!</v>
      </c>
      <c r="R53" s="51">
        <f t="shared" si="2"/>
        <v>5000</v>
      </c>
      <c r="S53" s="50">
        <f aca="true" t="shared" si="3" ref="S53:AA53">S17+S20+S29+S34+S41+S44+S48+S52</f>
        <v>4044922</v>
      </c>
      <c r="T53" s="50">
        <f t="shared" si="3"/>
        <v>10588</v>
      </c>
      <c r="U53" s="50">
        <f t="shared" si="3"/>
        <v>4055510</v>
      </c>
      <c r="V53" s="50">
        <f t="shared" si="3"/>
        <v>32733</v>
      </c>
      <c r="W53" s="50">
        <f t="shared" si="3"/>
        <v>4088243</v>
      </c>
      <c r="X53" s="50">
        <f t="shared" si="3"/>
        <v>29511</v>
      </c>
      <c r="Y53" s="50">
        <f t="shared" si="3"/>
        <v>4113102</v>
      </c>
      <c r="Z53" s="50">
        <f t="shared" si="3"/>
        <v>237914</v>
      </c>
      <c r="AA53" s="50">
        <f t="shared" si="3"/>
        <v>4187602</v>
      </c>
      <c r="AB53" s="67">
        <f>AB52+AB48+AB44+AB41+AB34+AB29+AB20+AB17</f>
        <v>-17000</v>
      </c>
      <c r="AC53" s="67">
        <f t="shared" si="0"/>
        <v>4170602</v>
      </c>
      <c r="AD53" s="67">
        <f>AD52+AD48+AD44+AD41+AD34+AD29+AD20+AD17</f>
        <v>94558</v>
      </c>
      <c r="AE53" s="67">
        <f t="shared" si="1"/>
        <v>4265160</v>
      </c>
    </row>
  </sheetData>
  <mergeCells count="21">
    <mergeCell ref="A48:D48"/>
    <mergeCell ref="A53:D53"/>
    <mergeCell ref="AC4:AE4"/>
    <mergeCell ref="AD13:AD14"/>
    <mergeCell ref="AE13:AE14"/>
    <mergeCell ref="A29:D29"/>
    <mergeCell ref="A34:D34"/>
    <mergeCell ref="A41:D41"/>
    <mergeCell ref="A44:D44"/>
    <mergeCell ref="AB13:AB14"/>
    <mergeCell ref="A7:AA7"/>
    <mergeCell ref="A8:AA8"/>
    <mergeCell ref="A11:AA11"/>
    <mergeCell ref="A13:C13"/>
    <mergeCell ref="D13:D14"/>
    <mergeCell ref="AA13:AA14"/>
    <mergeCell ref="AC35:AC36"/>
    <mergeCell ref="AE35:AE36"/>
    <mergeCell ref="AC13:AC14"/>
    <mergeCell ref="A17:D17"/>
    <mergeCell ref="A20:D20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2"/>
  <sheetViews>
    <sheetView view="pageBreakPreview" zoomScale="75" zoomScaleNormal="75" zoomScaleSheetLayoutView="75" workbookViewId="0" topLeftCell="A4">
      <selection activeCell="AI45" sqref="AI45"/>
    </sheetView>
  </sheetViews>
  <sheetFormatPr defaultColWidth="9.140625" defaultRowHeight="12.75"/>
  <cols>
    <col min="1" max="1" width="7.421875" style="1" customWidth="1"/>
    <col min="2" max="2" width="11.28125" style="1" customWidth="1"/>
    <col min="3" max="3" width="8.8515625" style="1" customWidth="1"/>
    <col min="4" max="4" width="57.57421875" style="1" customWidth="1"/>
    <col min="5" max="5" width="0.13671875" style="1" hidden="1" customWidth="1"/>
    <col min="6" max="6" width="10.7109375" style="1" hidden="1" customWidth="1"/>
    <col min="7" max="7" width="13.00390625" style="1" hidden="1" customWidth="1"/>
    <col min="8" max="8" width="12.00390625" style="1" hidden="1" customWidth="1"/>
    <col min="9" max="9" width="0.13671875" style="1" hidden="1" customWidth="1"/>
    <col min="10" max="10" width="13.8515625" style="1" hidden="1" customWidth="1"/>
    <col min="11" max="11" width="14.00390625" style="1" hidden="1" customWidth="1"/>
    <col min="12" max="12" width="13.00390625" style="1" hidden="1" customWidth="1"/>
    <col min="13" max="13" width="15.140625" style="1" hidden="1" customWidth="1"/>
    <col min="14" max="14" width="0.13671875" style="1" hidden="1" customWidth="1"/>
    <col min="15" max="15" width="14.8515625" style="1" hidden="1" customWidth="1"/>
    <col min="16" max="16" width="12.8515625" style="1" hidden="1" customWidth="1"/>
    <col min="17" max="17" width="16.57421875" style="1" hidden="1" customWidth="1"/>
    <col min="18" max="18" width="13.421875" style="1" hidden="1" customWidth="1"/>
    <col min="19" max="19" width="15.57421875" style="1" hidden="1" customWidth="1"/>
    <col min="20" max="20" width="15.8515625" style="1" hidden="1" customWidth="1"/>
    <col min="21" max="21" width="15.7109375" style="1" hidden="1" customWidth="1"/>
    <col min="22" max="22" width="17.00390625" style="1" hidden="1" customWidth="1"/>
    <col min="23" max="23" width="16.00390625" style="1" hidden="1" customWidth="1"/>
    <col min="24" max="24" width="17.57421875" style="1" hidden="1" customWidth="1"/>
    <col min="25" max="25" width="17.00390625" style="1" hidden="1" customWidth="1"/>
    <col min="26" max="26" width="17.57421875" style="1" hidden="1" customWidth="1"/>
    <col min="27" max="27" width="0.2890625" style="1" hidden="1" customWidth="1"/>
    <col min="28" max="28" width="13.8515625" style="1" hidden="1" customWidth="1"/>
    <col min="29" max="29" width="13.57421875" style="1" hidden="1" customWidth="1"/>
    <col min="30" max="30" width="12.8515625" style="1" hidden="1" customWidth="1"/>
    <col min="31" max="31" width="14.140625" style="1" customWidth="1"/>
    <col min="32" max="33" width="14.7109375" style="1" customWidth="1"/>
    <col min="34" max="16384" width="9.140625" style="1" customWidth="1"/>
  </cols>
  <sheetData>
    <row r="1" spans="5:31" ht="18">
      <c r="E1" s="2" t="s">
        <v>0</v>
      </c>
      <c r="H1" s="3"/>
      <c r="M1" s="4" t="s">
        <v>0</v>
      </c>
      <c r="N1" s="5"/>
      <c r="O1" s="4" t="s">
        <v>0</v>
      </c>
      <c r="P1" s="5"/>
      <c r="Q1" s="4" t="s">
        <v>0</v>
      </c>
      <c r="R1" s="5"/>
      <c r="S1" s="2" t="s">
        <v>1</v>
      </c>
      <c r="U1" s="2" t="s">
        <v>1</v>
      </c>
      <c r="W1" s="4" t="s">
        <v>1</v>
      </c>
      <c r="X1" s="56"/>
      <c r="Z1" s="59" t="s">
        <v>1</v>
      </c>
      <c r="AA1" s="63" t="s">
        <v>1</v>
      </c>
      <c r="AC1" s="63" t="s">
        <v>1</v>
      </c>
      <c r="AE1" s="63" t="s">
        <v>1</v>
      </c>
    </row>
    <row r="2" spans="5:31" ht="18">
      <c r="E2" s="2" t="s">
        <v>2</v>
      </c>
      <c r="H2" s="3"/>
      <c r="M2" s="4" t="s">
        <v>3</v>
      </c>
      <c r="N2" s="5"/>
      <c r="O2" s="4" t="s">
        <v>3</v>
      </c>
      <c r="P2" s="5"/>
      <c r="Q2" s="4" t="s">
        <v>3</v>
      </c>
      <c r="R2" s="5"/>
      <c r="S2" s="2" t="s">
        <v>45</v>
      </c>
      <c r="U2" s="2" t="s">
        <v>45</v>
      </c>
      <c r="W2" s="4" t="s">
        <v>52</v>
      </c>
      <c r="X2" s="56"/>
      <c r="Z2" s="59" t="s">
        <v>54</v>
      </c>
      <c r="AA2" s="63" t="s">
        <v>58</v>
      </c>
      <c r="AC2" s="63"/>
      <c r="AE2" s="63" t="s">
        <v>71</v>
      </c>
    </row>
    <row r="3" spans="4:31" ht="18">
      <c r="D3" s="5"/>
      <c r="E3" s="5"/>
      <c r="Z3" s="59" t="s">
        <v>4</v>
      </c>
      <c r="AA3" s="63" t="s">
        <v>4</v>
      </c>
      <c r="AC3" s="63"/>
      <c r="AE3" s="63" t="s">
        <v>4</v>
      </c>
    </row>
    <row r="4" spans="26:33" ht="18">
      <c r="Z4" s="59" t="s">
        <v>55</v>
      </c>
      <c r="AA4" s="60" t="s">
        <v>64</v>
      </c>
      <c r="AC4" s="94" t="s">
        <v>69</v>
      </c>
      <c r="AD4" s="94"/>
      <c r="AE4" s="74"/>
      <c r="AF4" s="74"/>
      <c r="AG4" s="74"/>
    </row>
    <row r="5" ht="15.75">
      <c r="Z5" s="60"/>
    </row>
    <row r="6" spans="1:27" ht="18">
      <c r="A6" s="73" t="s">
        <v>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</row>
    <row r="7" spans="1:27" ht="18">
      <c r="A7" s="73" t="s">
        <v>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9" spans="1:27" ht="18">
      <c r="A9" s="73" t="s">
        <v>10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</row>
    <row r="10" spans="1:5" ht="15.75">
      <c r="A10" s="8"/>
      <c r="B10" s="8"/>
      <c r="C10" s="8"/>
      <c r="D10" s="8"/>
      <c r="E10" s="8"/>
    </row>
    <row r="11" spans="1:33" ht="15.75" customHeight="1">
      <c r="A11" s="76" t="s">
        <v>11</v>
      </c>
      <c r="B11" s="77"/>
      <c r="C11" s="77"/>
      <c r="D11" s="78" t="s">
        <v>12</v>
      </c>
      <c r="E11" s="9" t="s">
        <v>13</v>
      </c>
      <c r="F11" s="10" t="s">
        <v>14</v>
      </c>
      <c r="G11" s="9" t="s">
        <v>15</v>
      </c>
      <c r="H11" s="10" t="s">
        <v>14</v>
      </c>
      <c r="I11" s="9" t="s">
        <v>15</v>
      </c>
      <c r="J11" s="10" t="s">
        <v>14</v>
      </c>
      <c r="K11" s="10" t="s">
        <v>15</v>
      </c>
      <c r="L11" s="11" t="s">
        <v>14</v>
      </c>
      <c r="M11" s="9" t="s">
        <v>16</v>
      </c>
      <c r="N11" s="12" t="s">
        <v>14</v>
      </c>
      <c r="O11" s="12" t="s">
        <v>15</v>
      </c>
      <c r="P11" s="12" t="s">
        <v>14</v>
      </c>
      <c r="Q11" s="12" t="s">
        <v>15</v>
      </c>
      <c r="R11" s="12" t="s">
        <v>14</v>
      </c>
      <c r="S11" s="10" t="s">
        <v>17</v>
      </c>
      <c r="T11" s="10" t="s">
        <v>14</v>
      </c>
      <c r="U11" s="10" t="s">
        <v>47</v>
      </c>
      <c r="V11" s="10" t="s">
        <v>14</v>
      </c>
      <c r="W11" s="10" t="s">
        <v>47</v>
      </c>
      <c r="X11" s="10" t="s">
        <v>14</v>
      </c>
      <c r="Y11" s="10" t="s">
        <v>47</v>
      </c>
      <c r="Z11" s="57" t="s">
        <v>14</v>
      </c>
      <c r="AA11" s="89" t="s">
        <v>62</v>
      </c>
      <c r="AB11" s="89" t="s">
        <v>65</v>
      </c>
      <c r="AC11" s="89" t="s">
        <v>62</v>
      </c>
      <c r="AD11" s="89" t="s">
        <v>67</v>
      </c>
      <c r="AE11" s="89" t="s">
        <v>62</v>
      </c>
      <c r="AF11" s="89" t="s">
        <v>70</v>
      </c>
      <c r="AG11" s="89" t="s">
        <v>63</v>
      </c>
    </row>
    <row r="12" spans="1:33" ht="15.75">
      <c r="A12" s="13" t="s">
        <v>18</v>
      </c>
      <c r="B12" s="14" t="s">
        <v>19</v>
      </c>
      <c r="C12" s="13" t="s">
        <v>20</v>
      </c>
      <c r="D12" s="79"/>
      <c r="E12" s="15" t="s">
        <v>21</v>
      </c>
      <c r="F12" s="16" t="s">
        <v>22</v>
      </c>
      <c r="G12" s="15" t="s">
        <v>23</v>
      </c>
      <c r="H12" s="16" t="s">
        <v>24</v>
      </c>
      <c r="I12" s="15" t="s">
        <v>23</v>
      </c>
      <c r="J12" s="16" t="s">
        <v>25</v>
      </c>
      <c r="K12" s="16" t="s">
        <v>23</v>
      </c>
      <c r="L12" s="17" t="s">
        <v>26</v>
      </c>
      <c r="M12" s="15" t="s">
        <v>27</v>
      </c>
      <c r="N12" s="18" t="s">
        <v>28</v>
      </c>
      <c r="O12" s="18" t="s">
        <v>23</v>
      </c>
      <c r="P12" s="18" t="s">
        <v>29</v>
      </c>
      <c r="Q12" s="18" t="s">
        <v>23</v>
      </c>
      <c r="R12" s="18" t="s">
        <v>30</v>
      </c>
      <c r="S12" s="16" t="s">
        <v>42</v>
      </c>
      <c r="T12" s="16" t="s">
        <v>49</v>
      </c>
      <c r="U12" s="16" t="s">
        <v>48</v>
      </c>
      <c r="V12" s="16" t="s">
        <v>50</v>
      </c>
      <c r="W12" s="16" t="s">
        <v>48</v>
      </c>
      <c r="X12" s="16" t="s">
        <v>51</v>
      </c>
      <c r="Y12" s="16" t="s">
        <v>48</v>
      </c>
      <c r="Z12" s="58" t="s">
        <v>53</v>
      </c>
      <c r="AA12" s="91"/>
      <c r="AB12" s="90"/>
      <c r="AC12" s="90"/>
      <c r="AD12" s="90"/>
      <c r="AE12" s="90"/>
      <c r="AF12" s="90"/>
      <c r="AG12" s="90"/>
    </row>
    <row r="13" spans="1:33" ht="15">
      <c r="A13" s="19" t="s">
        <v>31</v>
      </c>
      <c r="B13" s="19" t="s">
        <v>32</v>
      </c>
      <c r="C13" s="20">
        <v>2110</v>
      </c>
      <c r="D13" s="21" t="s">
        <v>56</v>
      </c>
      <c r="E13" s="22">
        <v>50000</v>
      </c>
      <c r="G13" s="22">
        <f>E13+F13</f>
        <v>50000</v>
      </c>
      <c r="I13" s="22">
        <f>G13+H13</f>
        <v>50000</v>
      </c>
      <c r="K13" s="22">
        <f>I13+J13</f>
        <v>50000</v>
      </c>
      <c r="M13" s="23">
        <v>55000</v>
      </c>
      <c r="N13" s="24">
        <v>-5000</v>
      </c>
      <c r="O13" s="22">
        <f>M13+N13</f>
        <v>50000</v>
      </c>
      <c r="P13" s="24"/>
      <c r="Q13" s="22">
        <f>O13+P13</f>
        <v>50000</v>
      </c>
      <c r="R13" s="24"/>
      <c r="S13" s="22">
        <v>20000</v>
      </c>
      <c r="T13" s="22"/>
      <c r="U13" s="22">
        <f>S13+T13</f>
        <v>20000</v>
      </c>
      <c r="V13" s="22"/>
      <c r="W13" s="22">
        <f>U13+V13</f>
        <v>20000</v>
      </c>
      <c r="X13" s="22"/>
      <c r="Y13" s="22">
        <f>W13+X13</f>
        <v>20000</v>
      </c>
      <c r="Z13" s="27"/>
      <c r="AA13" s="28">
        <v>20000</v>
      </c>
      <c r="AB13" s="22"/>
      <c r="AC13" s="22">
        <f>AA13+AB13</f>
        <v>20000</v>
      </c>
      <c r="AD13" s="28"/>
      <c r="AE13" s="28">
        <f>AC13+AD13</f>
        <v>20000</v>
      </c>
      <c r="AF13" s="28"/>
      <c r="AG13" s="28">
        <f>AE13+AF13</f>
        <v>20000</v>
      </c>
    </row>
    <row r="14" spans="1:33" ht="15">
      <c r="A14" s="25"/>
      <c r="B14" s="25"/>
      <c r="C14" s="26"/>
      <c r="D14" s="27" t="s">
        <v>57</v>
      </c>
      <c r="E14" s="28"/>
      <c r="G14" s="28"/>
      <c r="I14" s="28"/>
      <c r="K14" s="28"/>
      <c r="M14" s="29"/>
      <c r="N14" s="24"/>
      <c r="O14" s="28"/>
      <c r="P14" s="24"/>
      <c r="Q14" s="28"/>
      <c r="R14" s="24"/>
      <c r="S14" s="28"/>
      <c r="T14" s="28"/>
      <c r="U14" s="28"/>
      <c r="V14" s="28"/>
      <c r="W14" s="28"/>
      <c r="X14" s="28"/>
      <c r="Y14" s="28"/>
      <c r="Z14" s="27"/>
      <c r="AA14" s="28"/>
      <c r="AB14" s="28"/>
      <c r="AC14" s="28"/>
      <c r="AD14" s="28"/>
      <c r="AE14" s="28"/>
      <c r="AF14" s="28"/>
      <c r="AG14" s="28"/>
    </row>
    <row r="15" spans="1:33" ht="15.75">
      <c r="A15" s="80"/>
      <c r="B15" s="81"/>
      <c r="C15" s="81"/>
      <c r="D15" s="82"/>
      <c r="E15" s="30">
        <v>50000</v>
      </c>
      <c r="F15" s="31"/>
      <c r="G15" s="32">
        <f>E15+F15</f>
        <v>50000</v>
      </c>
      <c r="H15" s="31"/>
      <c r="I15" s="32">
        <f>G15+H15</f>
        <v>50000</v>
      </c>
      <c r="J15" s="31"/>
      <c r="K15" s="30">
        <f>I15+J15</f>
        <v>50000</v>
      </c>
      <c r="L15" s="31"/>
      <c r="M15" s="33">
        <f>M13</f>
        <v>55000</v>
      </c>
      <c r="N15" s="34">
        <f>N13</f>
        <v>-5000</v>
      </c>
      <c r="O15" s="33">
        <f>O13</f>
        <v>50000</v>
      </c>
      <c r="P15" s="34"/>
      <c r="Q15" s="33">
        <f>Q13</f>
        <v>50000</v>
      </c>
      <c r="R15" s="34"/>
      <c r="S15" s="33">
        <f>S13</f>
        <v>20000</v>
      </c>
      <c r="T15" s="33"/>
      <c r="U15" s="33">
        <f>U13</f>
        <v>20000</v>
      </c>
      <c r="V15" s="33"/>
      <c r="W15" s="33">
        <f>W13</f>
        <v>20000</v>
      </c>
      <c r="X15" s="33"/>
      <c r="Y15" s="33">
        <f>Y13</f>
        <v>20000</v>
      </c>
      <c r="Z15" s="33"/>
      <c r="AA15" s="33">
        <f>AA13</f>
        <v>20000</v>
      </c>
      <c r="AB15" s="67"/>
      <c r="AC15" s="67">
        <f aca="true" t="shared" si="0" ref="AC15:AC52">AA15+AB15</f>
        <v>20000</v>
      </c>
      <c r="AD15" s="67"/>
      <c r="AE15" s="67">
        <f aca="true" t="shared" si="1" ref="AE15:AE52">AC15+AD15</f>
        <v>20000</v>
      </c>
      <c r="AF15" s="67"/>
      <c r="AG15" s="67">
        <f aca="true" t="shared" si="2" ref="AG15:AG52">AE15+AF15</f>
        <v>20000</v>
      </c>
    </row>
    <row r="16" spans="1:33" ht="15">
      <c r="A16" s="25" t="s">
        <v>35</v>
      </c>
      <c r="B16" s="25" t="s">
        <v>36</v>
      </c>
      <c r="C16" s="26">
        <v>2110</v>
      </c>
      <c r="D16" s="21" t="s">
        <v>56</v>
      </c>
      <c r="E16" s="28">
        <v>50000</v>
      </c>
      <c r="G16" s="28">
        <f>E16+F16</f>
        <v>50000</v>
      </c>
      <c r="I16" s="28">
        <f>G16+H16</f>
        <v>50000</v>
      </c>
      <c r="K16" s="28">
        <f>I16+J16</f>
        <v>50000</v>
      </c>
      <c r="M16" s="29">
        <v>50000</v>
      </c>
      <c r="N16" s="24">
        <v>-10000</v>
      </c>
      <c r="O16" s="28">
        <f>M16+N16</f>
        <v>40000</v>
      </c>
      <c r="P16" s="24"/>
      <c r="Q16" s="28">
        <f>O16+P16</f>
        <v>40000</v>
      </c>
      <c r="R16" s="24"/>
      <c r="S16" s="28">
        <v>71000</v>
      </c>
      <c r="T16" s="28"/>
      <c r="U16" s="28">
        <f>S16+T16</f>
        <v>71000</v>
      </c>
      <c r="V16" s="28"/>
      <c r="W16" s="28">
        <f>U16+V16</f>
        <v>71000</v>
      </c>
      <c r="X16" s="28"/>
      <c r="Y16" s="28">
        <f>W16+X16</f>
        <v>71000</v>
      </c>
      <c r="Z16" s="27"/>
      <c r="AA16" s="28">
        <v>70000</v>
      </c>
      <c r="AB16" s="28">
        <v>-10000</v>
      </c>
      <c r="AC16" s="28">
        <f t="shared" si="0"/>
        <v>60000</v>
      </c>
      <c r="AD16" s="28"/>
      <c r="AE16" s="28">
        <f t="shared" si="1"/>
        <v>60000</v>
      </c>
      <c r="AF16" s="28"/>
      <c r="AG16" s="28">
        <f t="shared" si="2"/>
        <v>60000</v>
      </c>
    </row>
    <row r="17" spans="1:33" ht="15">
      <c r="A17" s="26"/>
      <c r="B17" s="26"/>
      <c r="C17" s="26"/>
      <c r="D17" s="27" t="s">
        <v>57</v>
      </c>
      <c r="E17" s="27"/>
      <c r="G17" s="28"/>
      <c r="I17" s="28"/>
      <c r="K17" s="35"/>
      <c r="M17" s="29"/>
      <c r="N17" s="24"/>
      <c r="O17" s="28"/>
      <c r="P17" s="24"/>
      <c r="Q17" s="28"/>
      <c r="R17" s="24"/>
      <c r="S17" s="28"/>
      <c r="T17" s="28"/>
      <c r="U17" s="28"/>
      <c r="V17" s="28"/>
      <c r="W17" s="28"/>
      <c r="X17" s="28"/>
      <c r="Y17" s="28"/>
      <c r="Z17" s="27"/>
      <c r="AA17" s="28"/>
      <c r="AB17" s="28"/>
      <c r="AC17" s="28"/>
      <c r="AD17" s="28"/>
      <c r="AE17" s="28"/>
      <c r="AF17" s="28"/>
      <c r="AG17" s="28"/>
    </row>
    <row r="18" spans="1:33" ht="15.75">
      <c r="A18" s="80"/>
      <c r="B18" s="81"/>
      <c r="C18" s="81"/>
      <c r="D18" s="85"/>
      <c r="E18" s="30">
        <v>50000</v>
      </c>
      <c r="F18" s="31"/>
      <c r="G18" s="32">
        <f>E18+F18</f>
        <v>50000</v>
      </c>
      <c r="H18" s="31"/>
      <c r="I18" s="32">
        <f>G18+H18</f>
        <v>50000</v>
      </c>
      <c r="J18" s="31"/>
      <c r="K18" s="30">
        <f>I18+J18</f>
        <v>50000</v>
      </c>
      <c r="L18" s="31"/>
      <c r="M18" s="33">
        <f>M16</f>
        <v>50000</v>
      </c>
      <c r="N18" s="34">
        <f>N16</f>
        <v>-10000</v>
      </c>
      <c r="O18" s="33">
        <f>O16</f>
        <v>40000</v>
      </c>
      <c r="P18" s="34"/>
      <c r="Q18" s="33">
        <f>Q16</f>
        <v>40000</v>
      </c>
      <c r="R18" s="34"/>
      <c r="S18" s="33">
        <f>S16</f>
        <v>71000</v>
      </c>
      <c r="T18" s="33"/>
      <c r="U18" s="33">
        <f>U16</f>
        <v>71000</v>
      </c>
      <c r="V18" s="33"/>
      <c r="W18" s="33">
        <f>W16</f>
        <v>71000</v>
      </c>
      <c r="X18" s="33"/>
      <c r="Y18" s="33">
        <f>Y16</f>
        <v>71000</v>
      </c>
      <c r="Z18" s="33"/>
      <c r="AA18" s="33">
        <f>AA16</f>
        <v>70000</v>
      </c>
      <c r="AB18" s="67">
        <f>SUM(AB16:AB17)</f>
        <v>-10000</v>
      </c>
      <c r="AC18" s="67">
        <f t="shared" si="0"/>
        <v>60000</v>
      </c>
      <c r="AD18" s="67"/>
      <c r="AE18" s="67">
        <f t="shared" si="1"/>
        <v>60000</v>
      </c>
      <c r="AF18" s="67"/>
      <c r="AG18" s="67">
        <f t="shared" si="2"/>
        <v>60000</v>
      </c>
    </row>
    <row r="19" spans="1:33" ht="15">
      <c r="A19" s="26">
        <v>710</v>
      </c>
      <c r="B19" s="26">
        <v>71013</v>
      </c>
      <c r="C19" s="38">
        <v>2110</v>
      </c>
      <c r="D19" s="21" t="s">
        <v>56</v>
      </c>
      <c r="E19" s="65">
        <v>80000</v>
      </c>
      <c r="G19" s="22">
        <f>E19+F19</f>
        <v>80000</v>
      </c>
      <c r="I19" s="28">
        <f>G19+H19</f>
        <v>80000</v>
      </c>
      <c r="K19" s="28">
        <f>I19+J19</f>
        <v>80000</v>
      </c>
      <c r="M19" s="23">
        <v>70000</v>
      </c>
      <c r="N19" s="24">
        <v>-30000</v>
      </c>
      <c r="O19" s="28">
        <f>M19+N19</f>
        <v>40000</v>
      </c>
      <c r="P19" s="24"/>
      <c r="Q19" s="28">
        <f>O19+P19</f>
        <v>40000</v>
      </c>
      <c r="R19" s="24"/>
      <c r="S19" s="28">
        <v>45000</v>
      </c>
      <c r="T19" s="28">
        <v>-10000</v>
      </c>
      <c r="U19" s="28">
        <f>S19+T19</f>
        <v>35000</v>
      </c>
      <c r="V19" s="28"/>
      <c r="W19" s="28">
        <f>U19+V19</f>
        <v>35000</v>
      </c>
      <c r="X19" s="28"/>
      <c r="Y19" s="28">
        <f>W19+X19</f>
        <v>35000</v>
      </c>
      <c r="Z19" s="27"/>
      <c r="AA19" s="28">
        <v>33000</v>
      </c>
      <c r="AB19" s="28"/>
      <c r="AC19" s="28">
        <f t="shared" si="0"/>
        <v>33000</v>
      </c>
      <c r="AD19" s="28"/>
      <c r="AE19" s="28">
        <f t="shared" si="1"/>
        <v>33000</v>
      </c>
      <c r="AF19" s="28"/>
      <c r="AG19" s="28">
        <f t="shared" si="2"/>
        <v>33000</v>
      </c>
    </row>
    <row r="20" spans="1:33" ht="15">
      <c r="A20" s="26"/>
      <c r="B20" s="26"/>
      <c r="C20" s="38"/>
      <c r="D20" s="27" t="s">
        <v>57</v>
      </c>
      <c r="E20" s="53"/>
      <c r="G20" s="28"/>
      <c r="I20" s="28"/>
      <c r="K20" s="28"/>
      <c r="M20" s="29"/>
      <c r="N20" s="24"/>
      <c r="O20" s="28"/>
      <c r="P20" s="24"/>
      <c r="Q20" s="28"/>
      <c r="R20" s="24"/>
      <c r="S20" s="28"/>
      <c r="T20" s="28"/>
      <c r="U20" s="28"/>
      <c r="V20" s="28"/>
      <c r="W20" s="28"/>
      <c r="X20" s="28"/>
      <c r="Y20" s="28"/>
      <c r="Z20" s="27"/>
      <c r="AA20" s="28"/>
      <c r="AB20" s="28"/>
      <c r="AC20" s="28"/>
      <c r="AD20" s="28"/>
      <c r="AE20" s="28"/>
      <c r="AF20" s="28"/>
      <c r="AG20" s="28"/>
    </row>
    <row r="21" spans="1:33" ht="15">
      <c r="A21" s="26"/>
      <c r="B21" s="26">
        <v>71014</v>
      </c>
      <c r="C21" s="38">
        <v>2110</v>
      </c>
      <c r="D21" s="27" t="s">
        <v>56</v>
      </c>
      <c r="E21" s="65">
        <v>70000</v>
      </c>
      <c r="G21" s="28">
        <f>E21+F21</f>
        <v>70000</v>
      </c>
      <c r="I21" s="28">
        <f>G21+H21</f>
        <v>70000</v>
      </c>
      <c r="K21" s="28">
        <f>I21+J21</f>
        <v>70000</v>
      </c>
      <c r="M21" s="29">
        <v>90000</v>
      </c>
      <c r="N21" s="24">
        <v>-35000</v>
      </c>
      <c r="O21" s="28">
        <f>M21+N21</f>
        <v>55000</v>
      </c>
      <c r="P21" s="24"/>
      <c r="Q21" s="28">
        <f>O21+P21</f>
        <v>55000</v>
      </c>
      <c r="R21" s="24"/>
      <c r="S21" s="28">
        <v>40000</v>
      </c>
      <c r="T21" s="28"/>
      <c r="U21" s="28">
        <f>S21+T21</f>
        <v>40000</v>
      </c>
      <c r="V21" s="28"/>
      <c r="W21" s="28">
        <f>U21+V21</f>
        <v>40000</v>
      </c>
      <c r="X21" s="28"/>
      <c r="Y21" s="28">
        <f>W21+X21</f>
        <v>40000</v>
      </c>
      <c r="Z21" s="27"/>
      <c r="AA21" s="28">
        <v>40000</v>
      </c>
      <c r="AB21" s="28"/>
      <c r="AC21" s="28">
        <f t="shared" si="0"/>
        <v>40000</v>
      </c>
      <c r="AD21" s="28"/>
      <c r="AE21" s="28">
        <f t="shared" si="1"/>
        <v>40000</v>
      </c>
      <c r="AF21" s="28"/>
      <c r="AG21" s="28">
        <f t="shared" si="2"/>
        <v>40000</v>
      </c>
    </row>
    <row r="22" spans="1:33" ht="15">
      <c r="A22" s="26"/>
      <c r="B22" s="26"/>
      <c r="C22" s="38"/>
      <c r="D22" s="27" t="s">
        <v>57</v>
      </c>
      <c r="E22" s="53"/>
      <c r="G22" s="28"/>
      <c r="I22" s="28"/>
      <c r="K22" s="28"/>
      <c r="M22" s="29"/>
      <c r="N22" s="24"/>
      <c r="O22" s="28"/>
      <c r="P22" s="24"/>
      <c r="Q22" s="28"/>
      <c r="R22" s="24"/>
      <c r="S22" s="28"/>
      <c r="T22" s="28"/>
      <c r="U22" s="28"/>
      <c r="V22" s="28"/>
      <c r="W22" s="28"/>
      <c r="X22" s="28"/>
      <c r="Y22" s="28"/>
      <c r="Z22" s="27"/>
      <c r="AA22" s="28"/>
      <c r="AB22" s="28"/>
      <c r="AC22" s="28"/>
      <c r="AD22" s="28"/>
      <c r="AE22" s="28"/>
      <c r="AF22" s="28"/>
      <c r="AG22" s="28"/>
    </row>
    <row r="23" spans="1:33" ht="15">
      <c r="A23" s="26"/>
      <c r="B23" s="26">
        <v>71015</v>
      </c>
      <c r="C23" s="38">
        <v>2110</v>
      </c>
      <c r="D23" s="27" t="s">
        <v>56</v>
      </c>
      <c r="E23" s="65">
        <v>85000</v>
      </c>
      <c r="G23" s="28">
        <f>E23+F23</f>
        <v>85000</v>
      </c>
      <c r="I23" s="28">
        <f>G23+H23</f>
        <v>85000</v>
      </c>
      <c r="K23" s="28">
        <f>I23+J23</f>
        <v>85000</v>
      </c>
      <c r="M23" s="29">
        <v>80000</v>
      </c>
      <c r="N23" s="24">
        <v>-5000</v>
      </c>
      <c r="O23" s="28">
        <f>M23+N23</f>
        <v>75000</v>
      </c>
      <c r="P23" s="24"/>
      <c r="Q23" s="28">
        <f>O23+P23</f>
        <v>75000</v>
      </c>
      <c r="R23" s="24"/>
      <c r="S23" s="28">
        <v>184000</v>
      </c>
      <c r="T23" s="28"/>
      <c r="U23" s="28">
        <f>S23+T23</f>
        <v>184000</v>
      </c>
      <c r="V23" s="28"/>
      <c r="W23" s="28">
        <f>U23+V23</f>
        <v>184000</v>
      </c>
      <c r="X23" s="28"/>
      <c r="Y23" s="28">
        <f>W23+X23</f>
        <v>184000</v>
      </c>
      <c r="Z23" s="27"/>
      <c r="AA23" s="28">
        <v>219000</v>
      </c>
      <c r="AB23" s="28">
        <v>25000</v>
      </c>
      <c r="AC23" s="28">
        <f t="shared" si="0"/>
        <v>244000</v>
      </c>
      <c r="AD23" s="28"/>
      <c r="AE23" s="28">
        <f t="shared" si="1"/>
        <v>244000</v>
      </c>
      <c r="AF23" s="28">
        <v>30000</v>
      </c>
      <c r="AG23" s="28">
        <f t="shared" si="2"/>
        <v>274000</v>
      </c>
    </row>
    <row r="24" spans="1:33" ht="15">
      <c r="A24" s="26"/>
      <c r="B24" s="26"/>
      <c r="C24" s="38"/>
      <c r="D24" s="27" t="s">
        <v>57</v>
      </c>
      <c r="E24" s="53"/>
      <c r="G24" s="28"/>
      <c r="I24" s="28"/>
      <c r="K24" s="28"/>
      <c r="M24" s="29"/>
      <c r="N24" s="24"/>
      <c r="O24" s="28"/>
      <c r="P24" s="24"/>
      <c r="Q24" s="28"/>
      <c r="R24" s="24"/>
      <c r="S24" s="28"/>
      <c r="T24" s="28"/>
      <c r="U24" s="28"/>
      <c r="V24" s="28"/>
      <c r="W24" s="28"/>
      <c r="X24" s="28"/>
      <c r="Y24" s="28"/>
      <c r="Z24" s="27"/>
      <c r="AA24" s="28"/>
      <c r="AB24" s="28"/>
      <c r="AC24" s="28"/>
      <c r="AD24" s="28"/>
      <c r="AE24" s="28"/>
      <c r="AF24" s="28"/>
      <c r="AG24" s="28"/>
    </row>
    <row r="25" spans="1:33" ht="15">
      <c r="A25" s="38"/>
      <c r="B25" s="26"/>
      <c r="C25" s="38">
        <v>6410</v>
      </c>
      <c r="D25" s="27" t="s">
        <v>43</v>
      </c>
      <c r="E25" s="53"/>
      <c r="G25" s="54"/>
      <c r="I25" s="54"/>
      <c r="K25" s="28"/>
      <c r="M25" s="29"/>
      <c r="N25" s="24"/>
      <c r="O25" s="28"/>
      <c r="P25" s="24"/>
      <c r="Q25" s="28"/>
      <c r="R25" s="24"/>
      <c r="S25" s="28">
        <v>7000</v>
      </c>
      <c r="T25" s="28"/>
      <c r="U25" s="28">
        <f>S25+T25</f>
        <v>7000</v>
      </c>
      <c r="V25" s="28"/>
      <c r="W25" s="28">
        <f>U25+V25</f>
        <v>7000</v>
      </c>
      <c r="X25" s="28"/>
      <c r="Y25" s="28">
        <v>7000</v>
      </c>
      <c r="Z25" s="27"/>
      <c r="AA25" s="28">
        <v>7000</v>
      </c>
      <c r="AB25" s="28"/>
      <c r="AC25" s="28">
        <f t="shared" si="0"/>
        <v>7000</v>
      </c>
      <c r="AD25" s="28"/>
      <c r="AE25" s="28">
        <f t="shared" si="1"/>
        <v>7000</v>
      </c>
      <c r="AF25" s="28"/>
      <c r="AG25" s="28">
        <f t="shared" si="2"/>
        <v>7000</v>
      </c>
    </row>
    <row r="26" spans="1:33" ht="15">
      <c r="A26" s="38"/>
      <c r="B26" s="55"/>
      <c r="C26" s="66"/>
      <c r="D26" s="39" t="s">
        <v>39</v>
      </c>
      <c r="E26" s="53"/>
      <c r="G26" s="54"/>
      <c r="I26" s="54"/>
      <c r="K26" s="28"/>
      <c r="M26" s="29"/>
      <c r="N26" s="24"/>
      <c r="O26" s="28"/>
      <c r="P26" s="24"/>
      <c r="Q26" s="28"/>
      <c r="R26" s="24"/>
      <c r="S26" s="28"/>
      <c r="T26" s="28"/>
      <c r="U26" s="28"/>
      <c r="V26" s="28"/>
      <c r="W26" s="28"/>
      <c r="X26" s="28"/>
      <c r="Y26" s="28"/>
      <c r="Z26" s="27"/>
      <c r="AA26" s="28"/>
      <c r="AB26" s="28"/>
      <c r="AC26" s="28"/>
      <c r="AD26" s="28"/>
      <c r="AE26" s="28"/>
      <c r="AF26" s="28"/>
      <c r="AG26" s="28"/>
    </row>
    <row r="27" spans="1:33" ht="15.75">
      <c r="A27" s="80"/>
      <c r="B27" s="81"/>
      <c r="C27" s="81"/>
      <c r="D27" s="86"/>
      <c r="E27" s="30">
        <f>E19+E21+E23</f>
        <v>235000</v>
      </c>
      <c r="F27" s="31"/>
      <c r="G27" s="32">
        <f>E27+F27</f>
        <v>235000</v>
      </c>
      <c r="H27" s="31"/>
      <c r="I27" s="32">
        <f>G27+H27</f>
        <v>235000</v>
      </c>
      <c r="J27" s="31"/>
      <c r="K27" s="30">
        <f>I27+J27</f>
        <v>235000</v>
      </c>
      <c r="L27" s="31"/>
      <c r="M27" s="33">
        <f>M23+M21+M19</f>
        <v>240000</v>
      </c>
      <c r="N27" s="34">
        <f>N23+N21+N19</f>
        <v>-70000</v>
      </c>
      <c r="O27" s="33">
        <f>O23+O21+O19</f>
        <v>170000</v>
      </c>
      <c r="P27" s="34"/>
      <c r="Q27" s="33">
        <f>Q23+Q21+Q19</f>
        <v>170000</v>
      </c>
      <c r="R27" s="34"/>
      <c r="S27" s="33">
        <f>S23+S21+S19+S25</f>
        <v>276000</v>
      </c>
      <c r="T27" s="33">
        <f>T23+T21+T19+T25</f>
        <v>-10000</v>
      </c>
      <c r="U27" s="33">
        <f>U23+U21+U19+U25</f>
        <v>266000</v>
      </c>
      <c r="V27" s="33"/>
      <c r="W27" s="33">
        <f>W23+W21+W19+W25</f>
        <v>266000</v>
      </c>
      <c r="X27" s="33"/>
      <c r="Y27" s="33">
        <f>Y23+Y21+Y19+Y25</f>
        <v>266000</v>
      </c>
      <c r="Z27" s="33"/>
      <c r="AA27" s="33">
        <f>AA23+AA21+AA19+AA25</f>
        <v>299000</v>
      </c>
      <c r="AB27" s="67">
        <f>SUM(AB19:AB26)</f>
        <v>25000</v>
      </c>
      <c r="AC27" s="67">
        <f t="shared" si="0"/>
        <v>324000</v>
      </c>
      <c r="AD27" s="67"/>
      <c r="AE27" s="67">
        <f>SUM(AE19:AE26)</f>
        <v>324000</v>
      </c>
      <c r="AF27" s="67">
        <f>SUM(AF19:AF26)</f>
        <v>30000</v>
      </c>
      <c r="AG27" s="67">
        <f t="shared" si="2"/>
        <v>354000</v>
      </c>
    </row>
    <row r="28" spans="1:33" ht="15">
      <c r="A28" s="26">
        <v>750</v>
      </c>
      <c r="B28" s="26">
        <v>75011</v>
      </c>
      <c r="C28" s="38">
        <v>2110</v>
      </c>
      <c r="D28" s="21" t="s">
        <v>56</v>
      </c>
      <c r="E28" s="65">
        <v>126816</v>
      </c>
      <c r="G28" s="28">
        <f>E28+F28</f>
        <v>126816</v>
      </c>
      <c r="I28" s="22">
        <v>119824</v>
      </c>
      <c r="J28" s="24"/>
      <c r="K28" s="22">
        <f>I28+J28</f>
        <v>119824</v>
      </c>
      <c r="M28" s="23">
        <v>113832</v>
      </c>
      <c r="N28" s="24"/>
      <c r="O28" s="28">
        <f>M28+N28</f>
        <v>113832</v>
      </c>
      <c r="P28" s="24"/>
      <c r="Q28" s="28">
        <f>O28+P28</f>
        <v>113832</v>
      </c>
      <c r="R28" s="24"/>
      <c r="S28" s="28">
        <v>125595</v>
      </c>
      <c r="T28" s="28"/>
      <c r="U28" s="28">
        <f>S28+T28</f>
        <v>125595</v>
      </c>
      <c r="V28" s="28"/>
      <c r="W28" s="28">
        <f>U28+V28</f>
        <v>125595</v>
      </c>
      <c r="X28" s="28"/>
      <c r="Y28" s="28">
        <f>W28+X28</f>
        <v>125595</v>
      </c>
      <c r="Z28" s="27"/>
      <c r="AA28" s="28">
        <v>127861</v>
      </c>
      <c r="AB28" s="28"/>
      <c r="AC28" s="28">
        <f t="shared" si="0"/>
        <v>127861</v>
      </c>
      <c r="AD28" s="28"/>
      <c r="AE28" s="28">
        <f t="shared" si="1"/>
        <v>127861</v>
      </c>
      <c r="AF28" s="28"/>
      <c r="AG28" s="28">
        <f t="shared" si="2"/>
        <v>127861</v>
      </c>
    </row>
    <row r="29" spans="1:33" ht="15">
      <c r="A29" s="26"/>
      <c r="B29" s="26"/>
      <c r="C29" s="38"/>
      <c r="D29" s="27" t="s">
        <v>57</v>
      </c>
      <c r="E29" s="53"/>
      <c r="G29" s="28"/>
      <c r="I29" s="28"/>
      <c r="K29" s="28"/>
      <c r="M29" s="29"/>
      <c r="N29" s="24"/>
      <c r="O29" s="28"/>
      <c r="P29" s="24"/>
      <c r="Q29" s="28"/>
      <c r="R29" s="24"/>
      <c r="S29" s="28"/>
      <c r="T29" s="28"/>
      <c r="U29" s="28"/>
      <c r="V29" s="28"/>
      <c r="W29" s="28"/>
      <c r="X29" s="28"/>
      <c r="Y29" s="28"/>
      <c r="Z29" s="27"/>
      <c r="AA29" s="28"/>
      <c r="AB29" s="28"/>
      <c r="AC29" s="28"/>
      <c r="AD29" s="28"/>
      <c r="AE29" s="28"/>
      <c r="AF29" s="28"/>
      <c r="AG29" s="28"/>
    </row>
    <row r="30" spans="1:33" ht="15">
      <c r="A30" s="26"/>
      <c r="B30" s="26">
        <v>75045</v>
      </c>
      <c r="C30" s="38">
        <v>2110</v>
      </c>
      <c r="D30" s="27" t="s">
        <v>56</v>
      </c>
      <c r="E30" s="65">
        <v>22000</v>
      </c>
      <c r="G30" s="28">
        <f>E30+F30</f>
        <v>22000</v>
      </c>
      <c r="I30" s="28">
        <f>G30+H30</f>
        <v>22000</v>
      </c>
      <c r="K30" s="28">
        <f>I30+J30</f>
        <v>22000</v>
      </c>
      <c r="M30" s="29">
        <v>17600</v>
      </c>
      <c r="N30" s="24"/>
      <c r="O30" s="28">
        <f>M30+N30</f>
        <v>17600</v>
      </c>
      <c r="P30" s="24"/>
      <c r="Q30" s="28">
        <f>O30+P30</f>
        <v>17600</v>
      </c>
      <c r="R30" s="24"/>
      <c r="S30" s="28">
        <v>16000</v>
      </c>
      <c r="T30" s="28"/>
      <c r="U30" s="28">
        <f>S30+T30</f>
        <v>16000</v>
      </c>
      <c r="V30" s="28"/>
      <c r="W30" s="28">
        <f>U30+V30</f>
        <v>16000</v>
      </c>
      <c r="X30" s="28"/>
      <c r="Y30" s="28">
        <f>W30+X30</f>
        <v>16000</v>
      </c>
      <c r="Z30" s="27"/>
      <c r="AA30" s="28">
        <v>16500</v>
      </c>
      <c r="AB30" s="28"/>
      <c r="AC30" s="28">
        <f t="shared" si="0"/>
        <v>16500</v>
      </c>
      <c r="AD30" s="28"/>
      <c r="AE30" s="28">
        <f t="shared" si="1"/>
        <v>16500</v>
      </c>
      <c r="AF30" s="28"/>
      <c r="AG30" s="28">
        <f t="shared" si="2"/>
        <v>16500</v>
      </c>
    </row>
    <row r="31" spans="1:33" ht="15">
      <c r="A31" s="26"/>
      <c r="B31" s="26"/>
      <c r="C31" s="38"/>
      <c r="D31" s="39" t="s">
        <v>57</v>
      </c>
      <c r="E31" s="53"/>
      <c r="G31" s="35"/>
      <c r="I31" s="28"/>
      <c r="K31" s="28"/>
      <c r="M31" s="29"/>
      <c r="N31" s="24"/>
      <c r="O31" s="28"/>
      <c r="P31" s="24"/>
      <c r="Q31" s="28"/>
      <c r="R31" s="24"/>
      <c r="S31" s="28"/>
      <c r="T31" s="28"/>
      <c r="U31" s="28"/>
      <c r="V31" s="28"/>
      <c r="W31" s="28"/>
      <c r="X31" s="28"/>
      <c r="Y31" s="28"/>
      <c r="Z31" s="27"/>
      <c r="AA31" s="28"/>
      <c r="AB31" s="28"/>
      <c r="AC31" s="28"/>
      <c r="AD31" s="28"/>
      <c r="AE31" s="28"/>
      <c r="AF31" s="28"/>
      <c r="AG31" s="28"/>
    </row>
    <row r="32" spans="1:33" ht="15.75">
      <c r="A32" s="80"/>
      <c r="B32" s="81"/>
      <c r="C32" s="81"/>
      <c r="D32" s="86"/>
      <c r="E32" s="30">
        <f>E28+E30</f>
        <v>148816</v>
      </c>
      <c r="F32" s="36"/>
      <c r="G32" s="30">
        <f>E32+F32</f>
        <v>148816</v>
      </c>
      <c r="H32" s="31"/>
      <c r="I32" s="37">
        <f>I28+I30</f>
        <v>141824</v>
      </c>
      <c r="J32" s="30">
        <f>J28+J30</f>
        <v>0</v>
      </c>
      <c r="K32" s="30">
        <f>K28+K30</f>
        <v>141824</v>
      </c>
      <c r="L32" s="31"/>
      <c r="M32" s="33">
        <f>M30+M28</f>
        <v>131432</v>
      </c>
      <c r="N32" s="34"/>
      <c r="O32" s="33">
        <f>O30+O28</f>
        <v>131432</v>
      </c>
      <c r="P32" s="34"/>
      <c r="Q32" s="33">
        <f>Q30+Q28</f>
        <v>131432</v>
      </c>
      <c r="R32" s="34"/>
      <c r="S32" s="33">
        <f>S30+S28</f>
        <v>141595</v>
      </c>
      <c r="T32" s="33"/>
      <c r="U32" s="33">
        <f>U30+U28</f>
        <v>141595</v>
      </c>
      <c r="V32" s="33"/>
      <c r="W32" s="33">
        <f>W30+W28</f>
        <v>141595</v>
      </c>
      <c r="X32" s="33"/>
      <c r="Y32" s="33">
        <f>SUM(Y28:Y31)</f>
        <v>141595</v>
      </c>
      <c r="Z32" s="33"/>
      <c r="AA32" s="33">
        <f>SUM(AA28:AA31)</f>
        <v>144361</v>
      </c>
      <c r="AB32" s="67"/>
      <c r="AC32" s="67">
        <f t="shared" si="0"/>
        <v>144361</v>
      </c>
      <c r="AD32" s="67"/>
      <c r="AE32" s="67">
        <f t="shared" si="1"/>
        <v>144361</v>
      </c>
      <c r="AF32" s="67"/>
      <c r="AG32" s="67">
        <f t="shared" si="2"/>
        <v>144361</v>
      </c>
    </row>
    <row r="33" spans="1:33" ht="15">
      <c r="A33" s="26">
        <v>754</v>
      </c>
      <c r="B33" s="26">
        <v>75411</v>
      </c>
      <c r="C33" s="38">
        <v>2110</v>
      </c>
      <c r="D33" s="21" t="s">
        <v>56</v>
      </c>
      <c r="E33" s="65">
        <v>1603964</v>
      </c>
      <c r="G33" s="28">
        <f>E33+F33</f>
        <v>1603964</v>
      </c>
      <c r="I33" s="28">
        <v>1762623</v>
      </c>
      <c r="J33" s="24"/>
      <c r="K33" s="28">
        <f>I33+J33</f>
        <v>1762623</v>
      </c>
      <c r="M33" s="29">
        <v>1782242</v>
      </c>
      <c r="N33" s="24">
        <v>-7650</v>
      </c>
      <c r="O33" s="28">
        <f>M33+N33</f>
        <v>1774592</v>
      </c>
      <c r="P33" s="24">
        <v>58000</v>
      </c>
      <c r="Q33" s="28">
        <f>O33+P33</f>
        <v>1832592</v>
      </c>
      <c r="R33" s="24"/>
      <c r="S33" s="28">
        <v>2030927</v>
      </c>
      <c r="T33" s="28">
        <v>20588</v>
      </c>
      <c r="U33" s="28">
        <f>S33+T33</f>
        <v>2051515</v>
      </c>
      <c r="V33" s="28"/>
      <c r="W33" s="28">
        <f>U33+V33</f>
        <v>2051515</v>
      </c>
      <c r="X33" s="28">
        <v>27859</v>
      </c>
      <c r="Y33" s="28">
        <f>W33+X33</f>
        <v>2079374</v>
      </c>
      <c r="Z33" s="28">
        <v>17914</v>
      </c>
      <c r="AA33" s="28">
        <v>2454041</v>
      </c>
      <c r="AB33" s="28"/>
      <c r="AC33" s="92">
        <f t="shared" si="0"/>
        <v>2454041</v>
      </c>
      <c r="AD33" s="28">
        <v>50683</v>
      </c>
      <c r="AE33" s="92">
        <f>AC33+AD33+AD34</f>
        <v>2548599</v>
      </c>
      <c r="AF33" s="28">
        <v>142771</v>
      </c>
      <c r="AG33" s="92">
        <f>AE33+AF33+AF34</f>
        <v>2666870</v>
      </c>
    </row>
    <row r="34" spans="1:33" ht="15">
      <c r="A34" s="26"/>
      <c r="B34" s="26"/>
      <c r="C34" s="38"/>
      <c r="D34" s="27" t="s">
        <v>57</v>
      </c>
      <c r="E34" s="53"/>
      <c r="G34" s="28"/>
      <c r="I34" s="28"/>
      <c r="K34" s="28"/>
      <c r="M34" s="29"/>
      <c r="N34" s="24"/>
      <c r="O34" s="28"/>
      <c r="P34" s="24"/>
      <c r="Q34" s="28"/>
      <c r="R34" s="24"/>
      <c r="S34" s="28"/>
      <c r="T34" s="28"/>
      <c r="U34" s="28"/>
      <c r="V34" s="28"/>
      <c r="W34" s="28"/>
      <c r="X34" s="28"/>
      <c r="Y34" s="28"/>
      <c r="Z34" s="27"/>
      <c r="AA34" s="28"/>
      <c r="AB34" s="28"/>
      <c r="AC34" s="93"/>
      <c r="AD34" s="28">
        <v>43875</v>
      </c>
      <c r="AE34" s="93"/>
      <c r="AF34" s="28">
        <v>-24500</v>
      </c>
      <c r="AG34" s="93"/>
    </row>
    <row r="35" spans="1:33" ht="15">
      <c r="A35" s="26"/>
      <c r="B35" s="26"/>
      <c r="C35" s="38"/>
      <c r="D35" s="27"/>
      <c r="E35" s="53"/>
      <c r="G35" s="28"/>
      <c r="I35" s="28"/>
      <c r="K35" s="28"/>
      <c r="M35" s="29"/>
      <c r="N35" s="24"/>
      <c r="O35" s="28"/>
      <c r="P35" s="24"/>
      <c r="Q35" s="28"/>
      <c r="R35" s="24"/>
      <c r="S35" s="28"/>
      <c r="T35" s="28"/>
      <c r="U35" s="28"/>
      <c r="V35" s="28"/>
      <c r="W35" s="28"/>
      <c r="X35" s="28"/>
      <c r="Y35" s="28"/>
      <c r="Z35" s="27"/>
      <c r="AA35" s="28"/>
      <c r="AB35" s="28"/>
      <c r="AC35" s="68"/>
      <c r="AD35" s="28"/>
      <c r="AE35" s="68"/>
      <c r="AF35" s="28"/>
      <c r="AG35" s="68"/>
    </row>
    <row r="36" spans="1:33" ht="15">
      <c r="A36" s="26"/>
      <c r="B36" s="26"/>
      <c r="C36" s="38">
        <v>6410</v>
      </c>
      <c r="D36" s="27" t="s">
        <v>38</v>
      </c>
      <c r="E36" s="65">
        <v>300000</v>
      </c>
      <c r="F36" s="24">
        <v>331000</v>
      </c>
      <c r="G36" s="28">
        <f>E36+F36</f>
        <v>631000</v>
      </c>
      <c r="I36" s="28">
        <f>G36+H36</f>
        <v>631000</v>
      </c>
      <c r="K36" s="28">
        <f>I36+J36</f>
        <v>631000</v>
      </c>
      <c r="M36" s="29">
        <v>1000000</v>
      </c>
      <c r="N36" s="24">
        <v>-310000</v>
      </c>
      <c r="O36" s="28">
        <f>M36+N36</f>
        <v>690000</v>
      </c>
      <c r="P36" s="24">
        <v>-20000</v>
      </c>
      <c r="Q36" s="28">
        <f>O36+P36</f>
        <v>670000</v>
      </c>
      <c r="R36" s="24"/>
      <c r="S36" s="28">
        <v>900000</v>
      </c>
      <c r="T36" s="28"/>
      <c r="U36" s="28">
        <f>S36+T36</f>
        <v>900000</v>
      </c>
      <c r="V36" s="28"/>
      <c r="W36" s="28">
        <f>U36+V36</f>
        <v>900000</v>
      </c>
      <c r="X36" s="28"/>
      <c r="Y36" s="28">
        <f>W36+X36</f>
        <v>900000</v>
      </c>
      <c r="Z36" s="27"/>
      <c r="AA36" s="28">
        <v>295000</v>
      </c>
      <c r="AB36" s="28"/>
      <c r="AC36" s="28">
        <f t="shared" si="0"/>
        <v>295000</v>
      </c>
      <c r="AD36" s="28"/>
      <c r="AE36" s="28">
        <f t="shared" si="1"/>
        <v>295000</v>
      </c>
      <c r="AF36" s="28">
        <v>24500</v>
      </c>
      <c r="AG36" s="28">
        <f t="shared" si="2"/>
        <v>319500</v>
      </c>
    </row>
    <row r="37" spans="1:33" ht="15">
      <c r="A37" s="26"/>
      <c r="B37" s="26"/>
      <c r="C37" s="38"/>
      <c r="D37" s="27" t="s">
        <v>39</v>
      </c>
      <c r="E37" s="65"/>
      <c r="F37" s="24"/>
      <c r="G37" s="28"/>
      <c r="I37" s="28"/>
      <c r="K37" s="28"/>
      <c r="M37" s="29"/>
      <c r="N37" s="24"/>
      <c r="O37" s="28"/>
      <c r="P37" s="24"/>
      <c r="Q37" s="28"/>
      <c r="R37" s="24"/>
      <c r="S37" s="28"/>
      <c r="T37" s="28"/>
      <c r="U37" s="28"/>
      <c r="V37" s="28"/>
      <c r="W37" s="28"/>
      <c r="X37" s="28"/>
      <c r="Y37" s="28"/>
      <c r="Z37" s="27"/>
      <c r="AA37" s="28"/>
      <c r="AB37" s="28"/>
      <c r="AC37" s="28"/>
      <c r="AD37" s="28"/>
      <c r="AE37" s="28"/>
      <c r="AF37" s="28"/>
      <c r="AG37" s="28"/>
    </row>
    <row r="38" spans="1:33" ht="15">
      <c r="A38" s="26"/>
      <c r="B38" s="26">
        <v>75414</v>
      </c>
      <c r="C38" s="38">
        <v>2110</v>
      </c>
      <c r="D38" s="27" t="s">
        <v>56</v>
      </c>
      <c r="E38" s="65"/>
      <c r="F38" s="24"/>
      <c r="G38" s="28"/>
      <c r="I38" s="28"/>
      <c r="K38" s="28"/>
      <c r="M38" s="29"/>
      <c r="N38" s="24"/>
      <c r="O38" s="28"/>
      <c r="P38" s="24"/>
      <c r="Q38" s="28"/>
      <c r="R38" s="24"/>
      <c r="S38" s="28">
        <v>400</v>
      </c>
      <c r="T38" s="28"/>
      <c r="U38" s="28">
        <f>S38+T38</f>
        <v>400</v>
      </c>
      <c r="V38" s="28"/>
      <c r="W38" s="28">
        <f>U38+V38</f>
        <v>400</v>
      </c>
      <c r="X38" s="28"/>
      <c r="Y38" s="28">
        <f>W38+X38</f>
        <v>400</v>
      </c>
      <c r="Z38" s="27"/>
      <c r="AA38" s="28">
        <v>400</v>
      </c>
      <c r="AB38" s="28"/>
      <c r="AC38" s="28">
        <f t="shared" si="0"/>
        <v>400</v>
      </c>
      <c r="AD38" s="28"/>
      <c r="AE38" s="28">
        <f t="shared" si="1"/>
        <v>400</v>
      </c>
      <c r="AF38" s="28"/>
      <c r="AG38" s="28">
        <f t="shared" si="2"/>
        <v>400</v>
      </c>
    </row>
    <row r="39" spans="1:33" ht="15">
      <c r="A39" s="26"/>
      <c r="B39" s="26"/>
      <c r="C39" s="38"/>
      <c r="D39" s="39" t="s">
        <v>57</v>
      </c>
      <c r="E39" s="53"/>
      <c r="G39" s="28"/>
      <c r="I39" s="35"/>
      <c r="K39" s="28"/>
      <c r="M39" s="29"/>
      <c r="N39" s="24"/>
      <c r="O39" s="28"/>
      <c r="P39" s="24"/>
      <c r="Q39" s="28"/>
      <c r="R39" s="24"/>
      <c r="S39" s="28"/>
      <c r="T39" s="28"/>
      <c r="U39" s="28"/>
      <c r="V39" s="28"/>
      <c r="W39" s="28"/>
      <c r="X39" s="28"/>
      <c r="Y39" s="28"/>
      <c r="Z39" s="27"/>
      <c r="AA39" s="28"/>
      <c r="AB39" s="28"/>
      <c r="AC39" s="28"/>
      <c r="AD39" s="28"/>
      <c r="AE39" s="28"/>
      <c r="AF39" s="28"/>
      <c r="AG39" s="28"/>
    </row>
    <row r="40" spans="1:33" ht="15.75">
      <c r="A40" s="83"/>
      <c r="B40" s="81"/>
      <c r="C40" s="81"/>
      <c r="D40" s="87"/>
      <c r="E40" s="30" t="e">
        <f>#REF!+E33+E36</f>
        <v>#REF!</v>
      </c>
      <c r="F40" s="32">
        <v>331000</v>
      </c>
      <c r="G40" s="32" t="e">
        <f>E40+F40</f>
        <v>#REF!</v>
      </c>
      <c r="H40" s="36"/>
      <c r="I40" s="30" t="e">
        <f>I36+I33+#REF!</f>
        <v>#REF!</v>
      </c>
      <c r="J40" s="32" t="e">
        <f>J36+J33+#REF!</f>
        <v>#REF!</v>
      </c>
      <c r="K40" s="30" t="e">
        <f>K36+K33+#REF!</f>
        <v>#REF!</v>
      </c>
      <c r="L40" s="31"/>
      <c r="M40" s="33" t="e">
        <f>M36+M33+#REF!</f>
        <v>#REF!</v>
      </c>
      <c r="N40" s="34" t="e">
        <f>N36+N33+#REF!</f>
        <v>#REF!</v>
      </c>
      <c r="O40" s="33" t="e">
        <f>O36+O33+#REF!</f>
        <v>#REF!</v>
      </c>
      <c r="P40" s="34">
        <f>SUM(P33:P39)</f>
        <v>38000</v>
      </c>
      <c r="Q40" s="33" t="e">
        <f>Q36+Q33+#REF!</f>
        <v>#REF!</v>
      </c>
      <c r="R40" s="34">
        <f>SUM(R33:R39)</f>
        <v>0</v>
      </c>
      <c r="S40" s="33">
        <f>SUM(S33:S38)</f>
        <v>2931327</v>
      </c>
      <c r="T40" s="33">
        <f>SUM(T33:T38)</f>
        <v>20588</v>
      </c>
      <c r="U40" s="33">
        <f>SUM(U33:U39)</f>
        <v>2951915</v>
      </c>
      <c r="V40" s="33">
        <f>SUM(V33:V38)</f>
        <v>0</v>
      </c>
      <c r="W40" s="33">
        <f>SUM(W33:W39)</f>
        <v>2951915</v>
      </c>
      <c r="X40" s="33">
        <f>SUM(X33:X38)</f>
        <v>27859</v>
      </c>
      <c r="Y40" s="33">
        <f>SUM(Y33:Y39)</f>
        <v>2979774</v>
      </c>
      <c r="Z40" s="33">
        <f>SUM(Z33:Z39)</f>
        <v>17914</v>
      </c>
      <c r="AA40" s="33">
        <f>SUM(AA33:AA39)</f>
        <v>2749441</v>
      </c>
      <c r="AB40" s="67"/>
      <c r="AC40" s="67">
        <f t="shared" si="0"/>
        <v>2749441</v>
      </c>
      <c r="AD40" s="67">
        <f>SUM(AD33:AD39)</f>
        <v>94558</v>
      </c>
      <c r="AE40" s="67">
        <f>SUM(AE33:AE39)</f>
        <v>2843999</v>
      </c>
      <c r="AF40" s="67">
        <f>SUM(AF33:AF39)</f>
        <v>142771</v>
      </c>
      <c r="AG40" s="67">
        <f t="shared" si="2"/>
        <v>2986770</v>
      </c>
    </row>
    <row r="41" spans="1:33" ht="15">
      <c r="A41" s="26">
        <v>851</v>
      </c>
      <c r="B41" s="38">
        <v>85156</v>
      </c>
      <c r="C41" s="26">
        <v>2110</v>
      </c>
      <c r="D41" s="21" t="s">
        <v>56</v>
      </c>
      <c r="E41" s="28">
        <v>0</v>
      </c>
      <c r="F41" s="24">
        <v>514000</v>
      </c>
      <c r="G41" s="28">
        <f>E41+F41</f>
        <v>514000</v>
      </c>
      <c r="I41" s="28">
        <v>660600</v>
      </c>
      <c r="J41" s="24"/>
      <c r="K41" s="28">
        <f>I41+J41</f>
        <v>660600</v>
      </c>
      <c r="M41" s="29">
        <v>405670</v>
      </c>
      <c r="N41" s="24">
        <v>-63200</v>
      </c>
      <c r="O41" s="28">
        <f>M41+N41</f>
        <v>342470</v>
      </c>
      <c r="P41" s="24"/>
      <c r="Q41" s="28">
        <f>O41+P41</f>
        <v>342470</v>
      </c>
      <c r="R41" s="24"/>
      <c r="S41" s="28">
        <v>481000</v>
      </c>
      <c r="T41" s="28"/>
      <c r="U41" s="28">
        <f>S41+T41</f>
        <v>481000</v>
      </c>
      <c r="V41" s="28">
        <v>32733</v>
      </c>
      <c r="W41" s="28">
        <f>U41+V41</f>
        <v>513733</v>
      </c>
      <c r="X41" s="28"/>
      <c r="Y41" s="28">
        <f>W41+X41</f>
        <v>513733</v>
      </c>
      <c r="Z41" s="27"/>
      <c r="AA41" s="28">
        <v>528000</v>
      </c>
      <c r="AB41" s="28">
        <v>-32000</v>
      </c>
      <c r="AC41" s="28">
        <f t="shared" si="0"/>
        <v>496000</v>
      </c>
      <c r="AD41" s="28"/>
      <c r="AE41" s="28">
        <f t="shared" si="1"/>
        <v>496000</v>
      </c>
      <c r="AF41" s="28"/>
      <c r="AG41" s="28">
        <f t="shared" si="2"/>
        <v>496000</v>
      </c>
    </row>
    <row r="42" spans="1:33" ht="15">
      <c r="A42" s="39"/>
      <c r="B42" s="40"/>
      <c r="C42" s="39"/>
      <c r="D42" s="27" t="s">
        <v>57</v>
      </c>
      <c r="E42" s="39"/>
      <c r="G42" s="28"/>
      <c r="I42" s="28"/>
      <c r="K42" s="28"/>
      <c r="M42" s="29"/>
      <c r="N42" s="24"/>
      <c r="O42" s="28"/>
      <c r="P42" s="24"/>
      <c r="Q42" s="28"/>
      <c r="R42" s="24"/>
      <c r="S42" s="28"/>
      <c r="T42" s="28"/>
      <c r="U42" s="28"/>
      <c r="V42" s="28"/>
      <c r="W42" s="28"/>
      <c r="X42" s="28"/>
      <c r="Y42" s="28"/>
      <c r="Z42" s="27"/>
      <c r="AA42" s="28"/>
      <c r="AB42" s="28"/>
      <c r="AC42" s="28"/>
      <c r="AD42" s="28"/>
      <c r="AE42" s="28"/>
      <c r="AF42" s="28"/>
      <c r="AG42" s="28"/>
    </row>
    <row r="43" spans="1:33" ht="15.75">
      <c r="A43" s="83"/>
      <c r="B43" s="81"/>
      <c r="C43" s="81"/>
      <c r="D43" s="82"/>
      <c r="E43" s="30" t="e">
        <f>#REF!+#REF!</f>
        <v>#REF!</v>
      </c>
      <c r="F43" s="32">
        <v>514000</v>
      </c>
      <c r="G43" s="32" t="e">
        <f>E43+F43</f>
        <v>#REF!</v>
      </c>
      <c r="H43" s="31"/>
      <c r="I43" s="32" t="e">
        <f>#REF!+#REF!+I41</f>
        <v>#REF!</v>
      </c>
      <c r="J43" s="32"/>
      <c r="K43" s="30" t="e">
        <f>#REF!+#REF!+K41</f>
        <v>#REF!</v>
      </c>
      <c r="L43" s="31"/>
      <c r="M43" s="33">
        <f>M41</f>
        <v>405670</v>
      </c>
      <c r="N43" s="34">
        <f>N41</f>
        <v>-63200</v>
      </c>
      <c r="O43" s="33">
        <f>O41</f>
        <v>342470</v>
      </c>
      <c r="P43" s="34"/>
      <c r="Q43" s="33">
        <f>Q41</f>
        <v>342470</v>
      </c>
      <c r="R43" s="34"/>
      <c r="S43" s="33">
        <f>S41</f>
        <v>481000</v>
      </c>
      <c r="T43" s="33"/>
      <c r="U43" s="33">
        <f>U41</f>
        <v>481000</v>
      </c>
      <c r="V43" s="33">
        <f>V41</f>
        <v>32733</v>
      </c>
      <c r="W43" s="33">
        <f>W41</f>
        <v>513733</v>
      </c>
      <c r="X43" s="33"/>
      <c r="Y43" s="33">
        <f>Y41</f>
        <v>513733</v>
      </c>
      <c r="Z43" s="33"/>
      <c r="AA43" s="33">
        <f>AA41</f>
        <v>528000</v>
      </c>
      <c r="AB43" s="67">
        <f>SUM(AB41:AB42)</f>
        <v>-32000</v>
      </c>
      <c r="AC43" s="67">
        <f t="shared" si="0"/>
        <v>496000</v>
      </c>
      <c r="AD43" s="67"/>
      <c r="AE43" s="67">
        <f t="shared" si="1"/>
        <v>496000</v>
      </c>
      <c r="AF43" s="67"/>
      <c r="AG43" s="67">
        <f t="shared" si="2"/>
        <v>496000</v>
      </c>
    </row>
    <row r="44" spans="1:33" ht="15.75">
      <c r="A44" s="26">
        <v>852</v>
      </c>
      <c r="B44" s="26">
        <v>85203</v>
      </c>
      <c r="C44" s="26">
        <v>2110</v>
      </c>
      <c r="D44" s="21" t="s">
        <v>56</v>
      </c>
      <c r="E44" s="41"/>
      <c r="F44" s="42"/>
      <c r="G44" s="43"/>
      <c r="H44" s="44"/>
      <c r="I44" s="43"/>
      <c r="J44" s="42"/>
      <c r="K44" s="37"/>
      <c r="L44" s="44"/>
      <c r="M44" s="45"/>
      <c r="N44" s="46"/>
      <c r="O44" s="47"/>
      <c r="P44" s="46"/>
      <c r="Q44" s="47"/>
      <c r="R44" s="46"/>
      <c r="S44" s="29">
        <v>3000</v>
      </c>
      <c r="T44" s="29"/>
      <c r="U44" s="29">
        <f>S44+T44</f>
        <v>3000</v>
      </c>
      <c r="V44" s="29"/>
      <c r="W44" s="29">
        <f>U44+V44</f>
        <v>3000</v>
      </c>
      <c r="X44" s="29">
        <v>1652</v>
      </c>
      <c r="Y44" s="29">
        <v>0</v>
      </c>
      <c r="Z44" s="28">
        <v>220000</v>
      </c>
      <c r="AA44" s="28">
        <v>258000</v>
      </c>
      <c r="AB44" s="28"/>
      <c r="AC44" s="28">
        <f t="shared" si="0"/>
        <v>258000</v>
      </c>
      <c r="AD44" s="28"/>
      <c r="AE44" s="28">
        <f t="shared" si="1"/>
        <v>258000</v>
      </c>
      <c r="AF44" s="28"/>
      <c r="AG44" s="28">
        <f t="shared" si="2"/>
        <v>258000</v>
      </c>
    </row>
    <row r="45" spans="1:33" ht="15.75">
      <c r="A45" s="38"/>
      <c r="B45" s="26"/>
      <c r="C45" s="62"/>
      <c r="D45" s="27" t="s">
        <v>57</v>
      </c>
      <c r="E45" s="41"/>
      <c r="F45" s="42"/>
      <c r="G45" s="43"/>
      <c r="H45" s="44"/>
      <c r="I45" s="43"/>
      <c r="J45" s="42"/>
      <c r="K45" s="37"/>
      <c r="L45" s="44"/>
      <c r="M45" s="45"/>
      <c r="N45" s="46"/>
      <c r="O45" s="47"/>
      <c r="P45" s="46"/>
      <c r="Q45" s="47"/>
      <c r="R45" s="46"/>
      <c r="S45" s="29"/>
      <c r="T45" s="29"/>
      <c r="U45" s="29"/>
      <c r="V45" s="29"/>
      <c r="W45" s="29"/>
      <c r="X45" s="29"/>
      <c r="Y45" s="29"/>
      <c r="Z45" s="27"/>
      <c r="AA45" s="28"/>
      <c r="AB45" s="28"/>
      <c r="AC45" s="28"/>
      <c r="AD45" s="28"/>
      <c r="AE45" s="28"/>
      <c r="AF45" s="28"/>
      <c r="AG45" s="28"/>
    </row>
    <row r="46" spans="1:33" ht="15.75" hidden="1">
      <c r="A46" s="38"/>
      <c r="B46" s="61"/>
      <c r="C46" s="61"/>
      <c r="D46" s="53"/>
      <c r="E46" s="41"/>
      <c r="F46" s="42"/>
      <c r="G46" s="43"/>
      <c r="H46" s="44"/>
      <c r="I46" s="43"/>
      <c r="J46" s="42"/>
      <c r="K46" s="37"/>
      <c r="L46" s="44"/>
      <c r="M46" s="45"/>
      <c r="N46" s="46"/>
      <c r="O46" s="47"/>
      <c r="P46" s="46"/>
      <c r="Q46" s="47"/>
      <c r="R46" s="46"/>
      <c r="S46" s="29"/>
      <c r="T46" s="29"/>
      <c r="U46" s="29"/>
      <c r="V46" s="29"/>
      <c r="W46" s="29"/>
      <c r="X46" s="29"/>
      <c r="Y46" s="29"/>
      <c r="Z46" s="27"/>
      <c r="AA46" s="28"/>
      <c r="AB46" s="28"/>
      <c r="AC46" s="28">
        <f t="shared" si="0"/>
        <v>0</v>
      </c>
      <c r="AD46" s="28"/>
      <c r="AE46" s="28">
        <f t="shared" si="1"/>
        <v>0</v>
      </c>
      <c r="AF46" s="28"/>
      <c r="AG46" s="28">
        <f t="shared" si="2"/>
        <v>0</v>
      </c>
    </row>
    <row r="47" spans="1:33" ht="15.75">
      <c r="A47" s="83"/>
      <c r="B47" s="81"/>
      <c r="C47" s="81"/>
      <c r="D47" s="85"/>
      <c r="E47" s="41"/>
      <c r="F47" s="42"/>
      <c r="G47" s="43"/>
      <c r="H47" s="44"/>
      <c r="I47" s="43"/>
      <c r="J47" s="42"/>
      <c r="K47" s="37"/>
      <c r="L47" s="44"/>
      <c r="M47" s="45"/>
      <c r="N47" s="46"/>
      <c r="O47" s="47"/>
      <c r="P47" s="46"/>
      <c r="Q47" s="47"/>
      <c r="R47" s="46"/>
      <c r="S47" s="33">
        <f>SUM(S44:S45)</f>
        <v>3000</v>
      </c>
      <c r="T47" s="33"/>
      <c r="U47" s="33">
        <f>SUM(U44:U45)</f>
        <v>3000</v>
      </c>
      <c r="V47" s="33"/>
      <c r="W47" s="33">
        <f>SUM(W44:W45)</f>
        <v>3000</v>
      </c>
      <c r="X47" s="33">
        <f>SUM(X44:X45)</f>
        <v>1652</v>
      </c>
      <c r="Y47" s="33">
        <f>SUM(Y44:Y46)</f>
        <v>0</v>
      </c>
      <c r="Z47" s="33">
        <f>SUM(Z44:Z46)</f>
        <v>220000</v>
      </c>
      <c r="AA47" s="33">
        <f>SUM(AA44:AA46)</f>
        <v>258000</v>
      </c>
      <c r="AB47" s="67"/>
      <c r="AC47" s="67">
        <f t="shared" si="0"/>
        <v>258000</v>
      </c>
      <c r="AD47" s="67"/>
      <c r="AE47" s="67">
        <f t="shared" si="1"/>
        <v>258000</v>
      </c>
      <c r="AF47" s="67"/>
      <c r="AG47" s="67">
        <f t="shared" si="2"/>
        <v>258000</v>
      </c>
    </row>
    <row r="48" spans="1:33" ht="15.75">
      <c r="A48" s="26"/>
      <c r="B48" s="26"/>
      <c r="C48" s="38"/>
      <c r="D48" s="21"/>
      <c r="E48" s="64"/>
      <c r="F48" s="42"/>
      <c r="G48" s="43"/>
      <c r="H48" s="44"/>
      <c r="I48" s="43"/>
      <c r="J48" s="42"/>
      <c r="K48" s="37"/>
      <c r="L48" s="44"/>
      <c r="M48" s="45"/>
      <c r="N48" s="46"/>
      <c r="O48" s="47"/>
      <c r="P48" s="46"/>
      <c r="Q48" s="47"/>
      <c r="R48" s="46"/>
      <c r="S48" s="47"/>
      <c r="T48" s="47"/>
      <c r="U48" s="47"/>
      <c r="V48" s="47"/>
      <c r="W48" s="47"/>
      <c r="X48" s="47"/>
      <c r="Y48" s="47"/>
      <c r="Z48" s="27"/>
      <c r="AA48" s="28"/>
      <c r="AB48" s="28"/>
      <c r="AC48" s="28"/>
      <c r="AD48" s="28"/>
      <c r="AE48" s="28"/>
      <c r="AF48" s="28"/>
      <c r="AG48" s="28"/>
    </row>
    <row r="49" spans="1:33" ht="15">
      <c r="A49" s="26">
        <v>853</v>
      </c>
      <c r="B49" s="26">
        <v>85321</v>
      </c>
      <c r="C49" s="38">
        <v>2110</v>
      </c>
      <c r="D49" s="27" t="s">
        <v>56</v>
      </c>
      <c r="E49" s="65">
        <v>33000</v>
      </c>
      <c r="G49" s="28">
        <f>E49+F49</f>
        <v>33000</v>
      </c>
      <c r="I49" s="28">
        <v>48000</v>
      </c>
      <c r="J49" s="24"/>
      <c r="K49" s="28">
        <f>I49+J49</f>
        <v>48000</v>
      </c>
      <c r="M49" s="29">
        <v>45950</v>
      </c>
      <c r="N49" s="24">
        <v>-3550</v>
      </c>
      <c r="O49" s="28">
        <f>M49+N49</f>
        <v>42400</v>
      </c>
      <c r="P49" s="24">
        <v>21200</v>
      </c>
      <c r="Q49" s="28">
        <f>O49+P49</f>
        <v>63600</v>
      </c>
      <c r="R49" s="24">
        <v>5000</v>
      </c>
      <c r="S49" s="28">
        <v>121000</v>
      </c>
      <c r="T49" s="28"/>
      <c r="U49" s="28">
        <f>S49+T49</f>
        <v>121000</v>
      </c>
      <c r="V49" s="28"/>
      <c r="W49" s="28">
        <f>U49+V49</f>
        <v>121000</v>
      </c>
      <c r="X49" s="28"/>
      <c r="Y49" s="28">
        <f>W49+X49</f>
        <v>121000</v>
      </c>
      <c r="Z49" s="27"/>
      <c r="AA49" s="28">
        <v>118800</v>
      </c>
      <c r="AB49" s="28"/>
      <c r="AC49" s="28">
        <f t="shared" si="0"/>
        <v>118800</v>
      </c>
      <c r="AD49" s="28"/>
      <c r="AE49" s="28">
        <f t="shared" si="1"/>
        <v>118800</v>
      </c>
      <c r="AF49" s="28"/>
      <c r="AG49" s="28">
        <f t="shared" si="2"/>
        <v>118800</v>
      </c>
    </row>
    <row r="50" spans="1:33" ht="15">
      <c r="A50" s="26"/>
      <c r="B50" s="26"/>
      <c r="C50" s="38"/>
      <c r="D50" s="39" t="s">
        <v>57</v>
      </c>
      <c r="E50" s="65"/>
      <c r="G50" s="28"/>
      <c r="I50" s="28"/>
      <c r="J50" s="24"/>
      <c r="K50" s="28"/>
      <c r="M50" s="29"/>
      <c r="N50" s="24"/>
      <c r="O50" s="28"/>
      <c r="P50" s="24"/>
      <c r="Q50" s="28"/>
      <c r="R50" s="24"/>
      <c r="S50" s="28"/>
      <c r="T50" s="28"/>
      <c r="U50" s="28"/>
      <c r="V50" s="28"/>
      <c r="W50" s="28"/>
      <c r="X50" s="28"/>
      <c r="Y50" s="28"/>
      <c r="Z50" s="27"/>
      <c r="AA50" s="28"/>
      <c r="AB50" s="28"/>
      <c r="AC50" s="28"/>
      <c r="AD50" s="28"/>
      <c r="AE50" s="28"/>
      <c r="AF50" s="28"/>
      <c r="AG50" s="28"/>
    </row>
    <row r="51" spans="1:33" ht="15.75">
      <c r="A51" s="48"/>
      <c r="B51" s="48"/>
      <c r="C51" s="49"/>
      <c r="D51" s="39"/>
      <c r="E51" s="30">
        <f>SUM(E49:E50)</f>
        <v>33000</v>
      </c>
      <c r="F51" s="31"/>
      <c r="G51" s="32">
        <f>E51+F51</f>
        <v>33000</v>
      </c>
      <c r="H51" s="31"/>
      <c r="I51" s="30">
        <v>579154</v>
      </c>
      <c r="J51" s="32" t="e">
        <f>#REF!+#REF!+J49+#REF!+#REF!</f>
        <v>#REF!</v>
      </c>
      <c r="K51" s="30" t="e">
        <f>#REF!+#REF!+K49+#REF!+#REF!</f>
        <v>#REF!</v>
      </c>
      <c r="L51" s="31"/>
      <c r="M51" s="50">
        <f>SUM(M49:M50)</f>
        <v>45950</v>
      </c>
      <c r="N51" s="51">
        <f>SUM(N49:N50)</f>
        <v>-3550</v>
      </c>
      <c r="O51" s="50">
        <f>SUM(O49:O50)</f>
        <v>42400</v>
      </c>
      <c r="P51" s="51">
        <v>73050</v>
      </c>
      <c r="Q51" s="50">
        <f>SUM(Q49:Q50)</f>
        <v>63600</v>
      </c>
      <c r="R51" s="50">
        <f>SUM(R49:R50)</f>
        <v>5000</v>
      </c>
      <c r="S51" s="50">
        <f>SUM(S48:S50)</f>
        <v>121000</v>
      </c>
      <c r="T51" s="50"/>
      <c r="U51" s="50">
        <f>SUM(U48:U50)</f>
        <v>121000</v>
      </c>
      <c r="V51" s="50"/>
      <c r="W51" s="50">
        <f>SUM(W48:W50)</f>
        <v>121000</v>
      </c>
      <c r="X51" s="50"/>
      <c r="Y51" s="50">
        <f>SUM(Y48:Y50)</f>
        <v>121000</v>
      </c>
      <c r="Z51" s="50"/>
      <c r="AA51" s="50">
        <f>SUM(AA48:AA50)</f>
        <v>118800</v>
      </c>
      <c r="AB51" s="67"/>
      <c r="AC51" s="67">
        <f t="shared" si="0"/>
        <v>118800</v>
      </c>
      <c r="AD51" s="67"/>
      <c r="AE51" s="67">
        <f t="shared" si="1"/>
        <v>118800</v>
      </c>
      <c r="AF51" s="67"/>
      <c r="AG51" s="67">
        <f t="shared" si="2"/>
        <v>118800</v>
      </c>
    </row>
    <row r="52" spans="1:33" ht="15.75">
      <c r="A52" s="80" t="s">
        <v>41</v>
      </c>
      <c r="B52" s="84"/>
      <c r="C52" s="84"/>
      <c r="D52" s="84"/>
      <c r="E52" s="52" t="e">
        <f>E51+E43+E40+E32+E27+E18+E15</f>
        <v>#REF!</v>
      </c>
      <c r="F52" s="52">
        <f>F51+F43+F40+F32+F27+F18+F15</f>
        <v>845000</v>
      </c>
      <c r="G52" s="30" t="e">
        <f>G51+G43+G40+G32+G27+G18+G15</f>
        <v>#REF!</v>
      </c>
      <c r="H52" s="31"/>
      <c r="I52" s="30" t="e">
        <f>I51+I43+I40+I32+I27+I18+I15</f>
        <v>#REF!</v>
      </c>
      <c r="J52" s="30" t="e">
        <f>J51+J43+J40+J32+J27+J18+J15</f>
        <v>#REF!</v>
      </c>
      <c r="K52" s="30" t="e">
        <f>K51+K43+K40+K32+K27+K18+K15</f>
        <v>#REF!</v>
      </c>
      <c r="L52" s="31"/>
      <c r="M52" s="50" t="e">
        <f aca="true" t="shared" si="3" ref="M52:R52">M15+M18+M27+M32+M40+M43+M51</f>
        <v>#REF!</v>
      </c>
      <c r="N52" s="51" t="e">
        <f t="shared" si="3"/>
        <v>#REF!</v>
      </c>
      <c r="O52" s="50" t="e">
        <f t="shared" si="3"/>
        <v>#REF!</v>
      </c>
      <c r="P52" s="51">
        <f t="shared" si="3"/>
        <v>111050</v>
      </c>
      <c r="Q52" s="50" t="e">
        <f t="shared" si="3"/>
        <v>#REF!</v>
      </c>
      <c r="R52" s="51">
        <f t="shared" si="3"/>
        <v>5000</v>
      </c>
      <c r="S52" s="50">
        <f aca="true" t="shared" si="4" ref="S52:AA52">S15+S18+S27+S32+S40+S43+S47+S51</f>
        <v>4044922</v>
      </c>
      <c r="T52" s="50">
        <f t="shared" si="4"/>
        <v>10588</v>
      </c>
      <c r="U52" s="50">
        <f t="shared" si="4"/>
        <v>4055510</v>
      </c>
      <c r="V52" s="50">
        <f t="shared" si="4"/>
        <v>32733</v>
      </c>
      <c r="W52" s="50">
        <f t="shared" si="4"/>
        <v>4088243</v>
      </c>
      <c r="X52" s="50">
        <f t="shared" si="4"/>
        <v>29511</v>
      </c>
      <c r="Y52" s="50">
        <f t="shared" si="4"/>
        <v>4113102</v>
      </c>
      <c r="Z52" s="50">
        <f t="shared" si="4"/>
        <v>237914</v>
      </c>
      <c r="AA52" s="50">
        <f t="shared" si="4"/>
        <v>4187602</v>
      </c>
      <c r="AB52" s="67">
        <f>AB51+AB47+AB43+AB40+AB32+AB27+AB18+AB15</f>
        <v>-17000</v>
      </c>
      <c r="AC52" s="67">
        <f t="shared" si="0"/>
        <v>4170602</v>
      </c>
      <c r="AD52" s="67">
        <f>AD51+AD47+AD43+AD40+AD32+AD27+AD18+AD15</f>
        <v>94558</v>
      </c>
      <c r="AE52" s="67">
        <f t="shared" si="1"/>
        <v>4265160</v>
      </c>
      <c r="AF52" s="67">
        <f>AF51+AF47+AF43+AF40+AF32+AF27+AF18+AF15</f>
        <v>172771</v>
      </c>
      <c r="AG52" s="67">
        <f t="shared" si="2"/>
        <v>4437931</v>
      </c>
    </row>
  </sheetData>
  <mergeCells count="24">
    <mergeCell ref="A6:AA6"/>
    <mergeCell ref="A7:AA7"/>
    <mergeCell ref="A9:AA9"/>
    <mergeCell ref="AG33:AG34"/>
    <mergeCell ref="AE11:AE12"/>
    <mergeCell ref="A15:D15"/>
    <mergeCell ref="A11:C11"/>
    <mergeCell ref="D11:D12"/>
    <mergeCell ref="AA11:AA12"/>
    <mergeCell ref="AB11:AB12"/>
    <mergeCell ref="A32:D32"/>
    <mergeCell ref="AC33:AC34"/>
    <mergeCell ref="AC11:AC12"/>
    <mergeCell ref="AD11:AD12"/>
    <mergeCell ref="A52:D52"/>
    <mergeCell ref="AC4:AG4"/>
    <mergeCell ref="AF11:AF12"/>
    <mergeCell ref="AG11:AG12"/>
    <mergeCell ref="AE33:AE34"/>
    <mergeCell ref="A40:D40"/>
    <mergeCell ref="A43:D43"/>
    <mergeCell ref="A47:D47"/>
    <mergeCell ref="A18:D18"/>
    <mergeCell ref="A27:D27"/>
  </mergeCells>
  <printOptions/>
  <pageMargins left="0.75" right="0.75" top="1" bottom="1" header="0.5" footer="0.5"/>
  <pageSetup horizontalDpi="600" verticalDpi="600" orientation="portrait" paperSize="9" scale="67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52"/>
  <sheetViews>
    <sheetView view="pageBreakPreview" zoomScale="75" zoomScaleNormal="75" zoomScaleSheetLayoutView="75" workbookViewId="0" topLeftCell="A1">
      <selection activeCell="AG1" sqref="AG1:AI3"/>
    </sheetView>
  </sheetViews>
  <sheetFormatPr defaultColWidth="9.140625" defaultRowHeight="12.75"/>
  <cols>
    <col min="1" max="1" width="7.421875" style="1" customWidth="1"/>
    <col min="2" max="2" width="11.28125" style="1" customWidth="1"/>
    <col min="3" max="3" width="8.8515625" style="1" customWidth="1"/>
    <col min="4" max="4" width="57.57421875" style="1" customWidth="1"/>
    <col min="5" max="5" width="0.13671875" style="1" hidden="1" customWidth="1"/>
    <col min="6" max="6" width="10.7109375" style="1" hidden="1" customWidth="1"/>
    <col min="7" max="7" width="13.00390625" style="1" hidden="1" customWidth="1"/>
    <col min="8" max="8" width="12.00390625" style="1" hidden="1" customWidth="1"/>
    <col min="9" max="9" width="0.13671875" style="1" hidden="1" customWidth="1"/>
    <col min="10" max="10" width="13.8515625" style="1" hidden="1" customWidth="1"/>
    <col min="11" max="11" width="14.00390625" style="1" hidden="1" customWidth="1"/>
    <col min="12" max="12" width="13.00390625" style="1" hidden="1" customWidth="1"/>
    <col min="13" max="13" width="15.140625" style="1" hidden="1" customWidth="1"/>
    <col min="14" max="14" width="0.13671875" style="1" hidden="1" customWidth="1"/>
    <col min="15" max="15" width="14.8515625" style="1" hidden="1" customWidth="1"/>
    <col min="16" max="16" width="12.8515625" style="1" hidden="1" customWidth="1"/>
    <col min="17" max="17" width="16.57421875" style="1" hidden="1" customWidth="1"/>
    <col min="18" max="18" width="13.421875" style="1" hidden="1" customWidth="1"/>
    <col min="19" max="19" width="15.57421875" style="1" hidden="1" customWidth="1"/>
    <col min="20" max="20" width="15.8515625" style="1" hidden="1" customWidth="1"/>
    <col min="21" max="21" width="15.7109375" style="1" hidden="1" customWidth="1"/>
    <col min="22" max="22" width="17.00390625" style="1" hidden="1" customWidth="1"/>
    <col min="23" max="23" width="16.00390625" style="1" hidden="1" customWidth="1"/>
    <col min="24" max="24" width="17.57421875" style="1" hidden="1" customWidth="1"/>
    <col min="25" max="25" width="17.00390625" style="1" hidden="1" customWidth="1"/>
    <col min="26" max="26" width="17.57421875" style="1" hidden="1" customWidth="1"/>
    <col min="27" max="27" width="0.2890625" style="1" hidden="1" customWidth="1"/>
    <col min="28" max="28" width="13.8515625" style="1" hidden="1" customWidth="1"/>
    <col min="29" max="29" width="13.57421875" style="1" hidden="1" customWidth="1"/>
    <col min="30" max="30" width="12.8515625" style="1" hidden="1" customWidth="1"/>
    <col min="31" max="31" width="0.13671875" style="1" hidden="1" customWidth="1"/>
    <col min="32" max="32" width="14.7109375" style="1" hidden="1" customWidth="1"/>
    <col min="33" max="33" width="14.7109375" style="1" customWidth="1"/>
    <col min="34" max="34" width="15.8515625" style="1" customWidth="1"/>
    <col min="35" max="35" width="15.57421875" style="1" customWidth="1"/>
    <col min="36" max="16384" width="9.140625" style="1" customWidth="1"/>
  </cols>
  <sheetData>
    <row r="1" spans="5:33" ht="18">
      <c r="E1" s="2" t="s">
        <v>0</v>
      </c>
      <c r="H1" s="3"/>
      <c r="M1" s="4" t="s">
        <v>0</v>
      </c>
      <c r="N1" s="5"/>
      <c r="O1" s="4" t="s">
        <v>0</v>
      </c>
      <c r="P1" s="5"/>
      <c r="Q1" s="4" t="s">
        <v>0</v>
      </c>
      <c r="R1" s="5"/>
      <c r="S1" s="2" t="s">
        <v>1</v>
      </c>
      <c r="U1" s="2" t="s">
        <v>1</v>
      </c>
      <c r="W1" s="4" t="s">
        <v>1</v>
      </c>
      <c r="X1" s="56"/>
      <c r="Z1" s="59" t="s">
        <v>1</v>
      </c>
      <c r="AA1" s="63" t="s">
        <v>1</v>
      </c>
      <c r="AC1" s="63" t="s">
        <v>1</v>
      </c>
      <c r="AE1" s="63" t="s">
        <v>1</v>
      </c>
      <c r="AG1" s="63" t="s">
        <v>1</v>
      </c>
    </row>
    <row r="2" spans="5:33" ht="18">
      <c r="E2" s="2" t="s">
        <v>2</v>
      </c>
      <c r="H2" s="3"/>
      <c r="M2" s="4" t="s">
        <v>3</v>
      </c>
      <c r="N2" s="5"/>
      <c r="O2" s="4" t="s">
        <v>3</v>
      </c>
      <c r="P2" s="5"/>
      <c r="Q2" s="4" t="s">
        <v>3</v>
      </c>
      <c r="R2" s="5"/>
      <c r="S2" s="2" t="s">
        <v>45</v>
      </c>
      <c r="U2" s="2" t="s">
        <v>45</v>
      </c>
      <c r="W2" s="4" t="s">
        <v>52</v>
      </c>
      <c r="X2" s="56"/>
      <c r="Z2" s="59" t="s">
        <v>54</v>
      </c>
      <c r="AA2" s="63" t="s">
        <v>58</v>
      </c>
      <c r="AC2" s="63"/>
      <c r="AE2" s="63" t="s">
        <v>71</v>
      </c>
      <c r="AG2" s="63" t="s">
        <v>75</v>
      </c>
    </row>
    <row r="3" spans="4:33" ht="18">
      <c r="D3" s="5"/>
      <c r="E3" s="5"/>
      <c r="Z3" s="59" t="s">
        <v>4</v>
      </c>
      <c r="AA3" s="63" t="s">
        <v>4</v>
      </c>
      <c r="AC3" s="63"/>
      <c r="AE3" s="63" t="s">
        <v>4</v>
      </c>
      <c r="AG3" s="63" t="s">
        <v>4</v>
      </c>
    </row>
    <row r="4" spans="26:35" ht="18">
      <c r="Z4" s="59" t="s">
        <v>55</v>
      </c>
      <c r="AA4" s="60" t="s">
        <v>64</v>
      </c>
      <c r="AC4" s="94" t="s">
        <v>74</v>
      </c>
      <c r="AD4" s="94"/>
      <c r="AE4" s="74"/>
      <c r="AF4" s="74"/>
      <c r="AG4" s="74"/>
      <c r="AH4" s="74"/>
      <c r="AI4" s="74"/>
    </row>
    <row r="5" ht="15.75">
      <c r="Z5" s="60"/>
    </row>
    <row r="6" spans="1:27" ht="18">
      <c r="A6" s="73" t="s">
        <v>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</row>
    <row r="7" spans="1:27" ht="18">
      <c r="A7" s="73" t="s">
        <v>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9" spans="1:27" ht="18">
      <c r="A9" s="73" t="s">
        <v>10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</row>
    <row r="10" spans="1:5" ht="15.75">
      <c r="A10" s="8"/>
      <c r="B10" s="8"/>
      <c r="C10" s="8"/>
      <c r="D10" s="8"/>
      <c r="E10" s="8"/>
    </row>
    <row r="11" spans="1:35" ht="15.75" customHeight="1">
      <c r="A11" s="76" t="s">
        <v>11</v>
      </c>
      <c r="B11" s="77"/>
      <c r="C11" s="77"/>
      <c r="D11" s="78" t="s">
        <v>12</v>
      </c>
      <c r="E11" s="9" t="s">
        <v>13</v>
      </c>
      <c r="F11" s="10" t="s">
        <v>14</v>
      </c>
      <c r="G11" s="9" t="s">
        <v>15</v>
      </c>
      <c r="H11" s="10" t="s">
        <v>14</v>
      </c>
      <c r="I11" s="9" t="s">
        <v>15</v>
      </c>
      <c r="J11" s="10" t="s">
        <v>14</v>
      </c>
      <c r="K11" s="10" t="s">
        <v>15</v>
      </c>
      <c r="L11" s="11" t="s">
        <v>14</v>
      </c>
      <c r="M11" s="9" t="s">
        <v>16</v>
      </c>
      <c r="N11" s="12" t="s">
        <v>14</v>
      </c>
      <c r="O11" s="12" t="s">
        <v>15</v>
      </c>
      <c r="P11" s="12" t="s">
        <v>14</v>
      </c>
      <c r="Q11" s="12" t="s">
        <v>15</v>
      </c>
      <c r="R11" s="12" t="s">
        <v>14</v>
      </c>
      <c r="S11" s="10" t="s">
        <v>17</v>
      </c>
      <c r="T11" s="10" t="s">
        <v>14</v>
      </c>
      <c r="U11" s="10" t="s">
        <v>47</v>
      </c>
      <c r="V11" s="10" t="s">
        <v>14</v>
      </c>
      <c r="W11" s="10" t="s">
        <v>47</v>
      </c>
      <c r="X11" s="10" t="s">
        <v>14</v>
      </c>
      <c r="Y11" s="10" t="s">
        <v>47</v>
      </c>
      <c r="Z11" s="57" t="s">
        <v>14</v>
      </c>
      <c r="AA11" s="89" t="s">
        <v>62</v>
      </c>
      <c r="AB11" s="89" t="s">
        <v>65</v>
      </c>
      <c r="AC11" s="89" t="s">
        <v>62</v>
      </c>
      <c r="AD11" s="89" t="s">
        <v>67</v>
      </c>
      <c r="AE11" s="89" t="s">
        <v>62</v>
      </c>
      <c r="AF11" s="89" t="s">
        <v>70</v>
      </c>
      <c r="AG11" s="95" t="s">
        <v>62</v>
      </c>
      <c r="AH11" s="89" t="s">
        <v>72</v>
      </c>
      <c r="AI11" s="89" t="s">
        <v>73</v>
      </c>
    </row>
    <row r="12" spans="1:35" ht="15.75">
      <c r="A12" s="13" t="s">
        <v>18</v>
      </c>
      <c r="B12" s="14" t="s">
        <v>19</v>
      </c>
      <c r="C12" s="13" t="s">
        <v>20</v>
      </c>
      <c r="D12" s="79"/>
      <c r="E12" s="15" t="s">
        <v>21</v>
      </c>
      <c r="F12" s="16" t="s">
        <v>22</v>
      </c>
      <c r="G12" s="15" t="s">
        <v>23</v>
      </c>
      <c r="H12" s="16" t="s">
        <v>24</v>
      </c>
      <c r="I12" s="15" t="s">
        <v>23</v>
      </c>
      <c r="J12" s="16" t="s">
        <v>25</v>
      </c>
      <c r="K12" s="16" t="s">
        <v>23</v>
      </c>
      <c r="L12" s="17" t="s">
        <v>26</v>
      </c>
      <c r="M12" s="15" t="s">
        <v>27</v>
      </c>
      <c r="N12" s="18" t="s">
        <v>28</v>
      </c>
      <c r="O12" s="18" t="s">
        <v>23</v>
      </c>
      <c r="P12" s="18" t="s">
        <v>29</v>
      </c>
      <c r="Q12" s="18" t="s">
        <v>23</v>
      </c>
      <c r="R12" s="18" t="s">
        <v>30</v>
      </c>
      <c r="S12" s="16" t="s">
        <v>42</v>
      </c>
      <c r="T12" s="16" t="s">
        <v>49</v>
      </c>
      <c r="U12" s="16" t="s">
        <v>48</v>
      </c>
      <c r="V12" s="16" t="s">
        <v>50</v>
      </c>
      <c r="W12" s="16" t="s">
        <v>48</v>
      </c>
      <c r="X12" s="16" t="s">
        <v>51</v>
      </c>
      <c r="Y12" s="16" t="s">
        <v>48</v>
      </c>
      <c r="Z12" s="58" t="s">
        <v>53</v>
      </c>
      <c r="AA12" s="91"/>
      <c r="AB12" s="90"/>
      <c r="AC12" s="90"/>
      <c r="AD12" s="90"/>
      <c r="AE12" s="90"/>
      <c r="AF12" s="90"/>
      <c r="AG12" s="96"/>
      <c r="AH12" s="90"/>
      <c r="AI12" s="90"/>
    </row>
    <row r="13" spans="1:35" ht="15">
      <c r="A13" s="19" t="s">
        <v>31</v>
      </c>
      <c r="B13" s="19" t="s">
        <v>32</v>
      </c>
      <c r="C13" s="20">
        <v>2110</v>
      </c>
      <c r="D13" s="21" t="s">
        <v>56</v>
      </c>
      <c r="E13" s="22">
        <v>50000</v>
      </c>
      <c r="G13" s="22">
        <f>E13+F13</f>
        <v>50000</v>
      </c>
      <c r="I13" s="22">
        <f>G13+H13</f>
        <v>50000</v>
      </c>
      <c r="K13" s="22">
        <f>I13+J13</f>
        <v>50000</v>
      </c>
      <c r="M13" s="23">
        <v>55000</v>
      </c>
      <c r="N13" s="24">
        <v>-5000</v>
      </c>
      <c r="O13" s="22">
        <f>M13+N13</f>
        <v>50000</v>
      </c>
      <c r="P13" s="24"/>
      <c r="Q13" s="22">
        <f>O13+P13</f>
        <v>50000</v>
      </c>
      <c r="R13" s="24"/>
      <c r="S13" s="22">
        <v>20000</v>
      </c>
      <c r="T13" s="22"/>
      <c r="U13" s="22">
        <f>S13+T13</f>
        <v>20000</v>
      </c>
      <c r="V13" s="22"/>
      <c r="W13" s="22">
        <f>U13+V13</f>
        <v>20000</v>
      </c>
      <c r="X13" s="22"/>
      <c r="Y13" s="22">
        <f>W13+X13</f>
        <v>20000</v>
      </c>
      <c r="Z13" s="27"/>
      <c r="AA13" s="28">
        <v>20000</v>
      </c>
      <c r="AB13" s="22"/>
      <c r="AC13" s="22">
        <f>AA13+AB13</f>
        <v>20000</v>
      </c>
      <c r="AD13" s="28"/>
      <c r="AE13" s="28">
        <f>AC13+AD13</f>
        <v>20000</v>
      </c>
      <c r="AF13" s="28"/>
      <c r="AG13" s="28">
        <f>AE13+AF13</f>
        <v>20000</v>
      </c>
      <c r="AH13" s="22"/>
      <c r="AI13" s="22">
        <f>AG13+AH13</f>
        <v>20000</v>
      </c>
    </row>
    <row r="14" spans="1:35" ht="15">
      <c r="A14" s="25"/>
      <c r="B14" s="25"/>
      <c r="C14" s="26"/>
      <c r="D14" s="27" t="s">
        <v>57</v>
      </c>
      <c r="E14" s="28"/>
      <c r="G14" s="28"/>
      <c r="I14" s="28"/>
      <c r="K14" s="28"/>
      <c r="M14" s="29"/>
      <c r="N14" s="24"/>
      <c r="O14" s="28"/>
      <c r="P14" s="24"/>
      <c r="Q14" s="28"/>
      <c r="R14" s="24"/>
      <c r="S14" s="28"/>
      <c r="T14" s="28"/>
      <c r="U14" s="28"/>
      <c r="V14" s="28"/>
      <c r="W14" s="28"/>
      <c r="X14" s="28"/>
      <c r="Y14" s="28"/>
      <c r="Z14" s="27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1:35" ht="15.75">
      <c r="A15" s="80"/>
      <c r="B15" s="81"/>
      <c r="C15" s="81"/>
      <c r="D15" s="82"/>
      <c r="E15" s="30">
        <v>50000</v>
      </c>
      <c r="F15" s="31"/>
      <c r="G15" s="32">
        <f>E15+F15</f>
        <v>50000</v>
      </c>
      <c r="H15" s="31"/>
      <c r="I15" s="32">
        <f>G15+H15</f>
        <v>50000</v>
      </c>
      <c r="J15" s="31"/>
      <c r="K15" s="30">
        <f>I15+J15</f>
        <v>50000</v>
      </c>
      <c r="L15" s="31"/>
      <c r="M15" s="33">
        <f>M13</f>
        <v>55000</v>
      </c>
      <c r="N15" s="34">
        <f>N13</f>
        <v>-5000</v>
      </c>
      <c r="O15" s="33">
        <f>O13</f>
        <v>50000</v>
      </c>
      <c r="P15" s="34"/>
      <c r="Q15" s="33">
        <f>Q13</f>
        <v>50000</v>
      </c>
      <c r="R15" s="34"/>
      <c r="S15" s="33">
        <f>S13</f>
        <v>20000</v>
      </c>
      <c r="T15" s="33"/>
      <c r="U15" s="33">
        <f>U13</f>
        <v>20000</v>
      </c>
      <c r="V15" s="33"/>
      <c r="W15" s="33">
        <f>W13</f>
        <v>20000</v>
      </c>
      <c r="X15" s="33"/>
      <c r="Y15" s="33">
        <f>Y13</f>
        <v>20000</v>
      </c>
      <c r="Z15" s="33"/>
      <c r="AA15" s="33">
        <f>AA13</f>
        <v>20000</v>
      </c>
      <c r="AB15" s="67"/>
      <c r="AC15" s="67">
        <f aca="true" t="shared" si="0" ref="AC15:AC52">AA15+AB15</f>
        <v>20000</v>
      </c>
      <c r="AD15" s="67"/>
      <c r="AE15" s="67">
        <f aca="true" t="shared" si="1" ref="AE15:AE52">AC15+AD15</f>
        <v>20000</v>
      </c>
      <c r="AF15" s="67"/>
      <c r="AG15" s="67">
        <f aca="true" t="shared" si="2" ref="AG15:AG52">AE15+AF15</f>
        <v>20000</v>
      </c>
      <c r="AH15" s="67"/>
      <c r="AI15" s="67">
        <f aca="true" t="shared" si="3" ref="AI15:AI52">AG15+AH15</f>
        <v>20000</v>
      </c>
    </row>
    <row r="16" spans="1:35" ht="15">
      <c r="A16" s="25" t="s">
        <v>35</v>
      </c>
      <c r="B16" s="25" t="s">
        <v>36</v>
      </c>
      <c r="C16" s="26">
        <v>2110</v>
      </c>
      <c r="D16" s="21" t="s">
        <v>56</v>
      </c>
      <c r="E16" s="28">
        <v>50000</v>
      </c>
      <c r="G16" s="28">
        <f>E16+F16</f>
        <v>50000</v>
      </c>
      <c r="I16" s="28">
        <f>G16+H16</f>
        <v>50000</v>
      </c>
      <c r="K16" s="28">
        <f>I16+J16</f>
        <v>50000</v>
      </c>
      <c r="M16" s="29">
        <v>50000</v>
      </c>
      <c r="N16" s="24">
        <v>-10000</v>
      </c>
      <c r="O16" s="28">
        <f>M16+N16</f>
        <v>40000</v>
      </c>
      <c r="P16" s="24"/>
      <c r="Q16" s="28">
        <f>O16+P16</f>
        <v>40000</v>
      </c>
      <c r="R16" s="24"/>
      <c r="S16" s="28">
        <v>71000</v>
      </c>
      <c r="T16" s="28"/>
      <c r="U16" s="28">
        <f>S16+T16</f>
        <v>71000</v>
      </c>
      <c r="V16" s="28"/>
      <c r="W16" s="28">
        <f>U16+V16</f>
        <v>71000</v>
      </c>
      <c r="X16" s="28"/>
      <c r="Y16" s="28">
        <f>W16+X16</f>
        <v>71000</v>
      </c>
      <c r="Z16" s="27"/>
      <c r="AA16" s="28">
        <v>70000</v>
      </c>
      <c r="AB16" s="28">
        <v>-10000</v>
      </c>
      <c r="AC16" s="28">
        <f t="shared" si="0"/>
        <v>60000</v>
      </c>
      <c r="AD16" s="28"/>
      <c r="AE16" s="28">
        <f t="shared" si="1"/>
        <v>60000</v>
      </c>
      <c r="AF16" s="28"/>
      <c r="AG16" s="28">
        <f t="shared" si="2"/>
        <v>60000</v>
      </c>
      <c r="AH16" s="28"/>
      <c r="AI16" s="28">
        <f t="shared" si="3"/>
        <v>60000</v>
      </c>
    </row>
    <row r="17" spans="1:35" ht="15">
      <c r="A17" s="26"/>
      <c r="B17" s="26"/>
      <c r="C17" s="26"/>
      <c r="D17" s="27" t="s">
        <v>57</v>
      </c>
      <c r="E17" s="27"/>
      <c r="G17" s="28"/>
      <c r="I17" s="28"/>
      <c r="K17" s="35"/>
      <c r="M17" s="29"/>
      <c r="N17" s="24"/>
      <c r="O17" s="28"/>
      <c r="P17" s="24"/>
      <c r="Q17" s="28"/>
      <c r="R17" s="24"/>
      <c r="S17" s="28"/>
      <c r="T17" s="28"/>
      <c r="U17" s="28"/>
      <c r="V17" s="28"/>
      <c r="W17" s="28"/>
      <c r="X17" s="28"/>
      <c r="Y17" s="28"/>
      <c r="Z17" s="27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1:35" ht="15.75">
      <c r="A18" s="80"/>
      <c r="B18" s="81"/>
      <c r="C18" s="81"/>
      <c r="D18" s="85"/>
      <c r="E18" s="30">
        <v>50000</v>
      </c>
      <c r="F18" s="31"/>
      <c r="G18" s="32">
        <f>E18+F18</f>
        <v>50000</v>
      </c>
      <c r="H18" s="31"/>
      <c r="I18" s="32">
        <f>G18+H18</f>
        <v>50000</v>
      </c>
      <c r="J18" s="31"/>
      <c r="K18" s="30">
        <f>I18+J18</f>
        <v>50000</v>
      </c>
      <c r="L18" s="31"/>
      <c r="M18" s="33">
        <f>M16</f>
        <v>50000</v>
      </c>
      <c r="N18" s="34">
        <f>N16</f>
        <v>-10000</v>
      </c>
      <c r="O18" s="33">
        <f>O16</f>
        <v>40000</v>
      </c>
      <c r="P18" s="34"/>
      <c r="Q18" s="33">
        <f>Q16</f>
        <v>40000</v>
      </c>
      <c r="R18" s="34"/>
      <c r="S18" s="33">
        <f>S16</f>
        <v>71000</v>
      </c>
      <c r="T18" s="33"/>
      <c r="U18" s="33">
        <f>U16</f>
        <v>71000</v>
      </c>
      <c r="V18" s="33"/>
      <c r="W18" s="33">
        <f>W16</f>
        <v>71000</v>
      </c>
      <c r="X18" s="33"/>
      <c r="Y18" s="33">
        <f>Y16</f>
        <v>71000</v>
      </c>
      <c r="Z18" s="33"/>
      <c r="AA18" s="33">
        <f>AA16</f>
        <v>70000</v>
      </c>
      <c r="AB18" s="67">
        <f>SUM(AB16:AB17)</f>
        <v>-10000</v>
      </c>
      <c r="AC18" s="67">
        <f t="shared" si="0"/>
        <v>60000</v>
      </c>
      <c r="AD18" s="67"/>
      <c r="AE18" s="67">
        <f t="shared" si="1"/>
        <v>60000</v>
      </c>
      <c r="AF18" s="67"/>
      <c r="AG18" s="67">
        <f t="shared" si="2"/>
        <v>60000</v>
      </c>
      <c r="AH18" s="67"/>
      <c r="AI18" s="67">
        <f t="shared" si="3"/>
        <v>60000</v>
      </c>
    </row>
    <row r="19" spans="1:35" ht="15">
      <c r="A19" s="26">
        <v>710</v>
      </c>
      <c r="B19" s="26">
        <v>71013</v>
      </c>
      <c r="C19" s="38">
        <v>2110</v>
      </c>
      <c r="D19" s="21" t="s">
        <v>56</v>
      </c>
      <c r="E19" s="65">
        <v>80000</v>
      </c>
      <c r="G19" s="22">
        <f>E19+F19</f>
        <v>80000</v>
      </c>
      <c r="I19" s="28">
        <f>G19+H19</f>
        <v>80000</v>
      </c>
      <c r="K19" s="28">
        <f>I19+J19</f>
        <v>80000</v>
      </c>
      <c r="M19" s="23">
        <v>70000</v>
      </c>
      <c r="N19" s="24">
        <v>-30000</v>
      </c>
      <c r="O19" s="28">
        <f>M19+N19</f>
        <v>40000</v>
      </c>
      <c r="P19" s="24"/>
      <c r="Q19" s="28">
        <f>O19+P19</f>
        <v>40000</v>
      </c>
      <c r="R19" s="24"/>
      <c r="S19" s="28">
        <v>45000</v>
      </c>
      <c r="T19" s="28">
        <v>-10000</v>
      </c>
      <c r="U19" s="28">
        <f>S19+T19</f>
        <v>35000</v>
      </c>
      <c r="V19" s="28"/>
      <c r="W19" s="28">
        <f>U19+V19</f>
        <v>35000</v>
      </c>
      <c r="X19" s="28"/>
      <c r="Y19" s="28">
        <f>W19+X19</f>
        <v>35000</v>
      </c>
      <c r="Z19" s="27"/>
      <c r="AA19" s="28">
        <v>33000</v>
      </c>
      <c r="AB19" s="28"/>
      <c r="AC19" s="28">
        <f t="shared" si="0"/>
        <v>33000</v>
      </c>
      <c r="AD19" s="28"/>
      <c r="AE19" s="28">
        <f t="shared" si="1"/>
        <v>33000</v>
      </c>
      <c r="AF19" s="28"/>
      <c r="AG19" s="28">
        <f t="shared" si="2"/>
        <v>33000</v>
      </c>
      <c r="AH19" s="28"/>
      <c r="AI19" s="28">
        <f t="shared" si="3"/>
        <v>33000</v>
      </c>
    </row>
    <row r="20" spans="1:35" ht="15">
      <c r="A20" s="26"/>
      <c r="B20" s="26"/>
      <c r="C20" s="38"/>
      <c r="D20" s="27" t="s">
        <v>57</v>
      </c>
      <c r="E20" s="53"/>
      <c r="G20" s="28"/>
      <c r="I20" s="28"/>
      <c r="K20" s="28"/>
      <c r="M20" s="29"/>
      <c r="N20" s="24"/>
      <c r="O20" s="28"/>
      <c r="P20" s="24"/>
      <c r="Q20" s="28"/>
      <c r="R20" s="24"/>
      <c r="S20" s="28"/>
      <c r="T20" s="28"/>
      <c r="U20" s="28"/>
      <c r="V20" s="28"/>
      <c r="W20" s="28"/>
      <c r="X20" s="28"/>
      <c r="Y20" s="28"/>
      <c r="Z20" s="27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 ht="15">
      <c r="A21" s="26"/>
      <c r="B21" s="26">
        <v>71014</v>
      </c>
      <c r="C21" s="38">
        <v>2110</v>
      </c>
      <c r="D21" s="27" t="s">
        <v>56</v>
      </c>
      <c r="E21" s="65">
        <v>70000</v>
      </c>
      <c r="G21" s="28">
        <f>E21+F21</f>
        <v>70000</v>
      </c>
      <c r="I21" s="28">
        <f>G21+H21</f>
        <v>70000</v>
      </c>
      <c r="K21" s="28">
        <f>I21+J21</f>
        <v>70000</v>
      </c>
      <c r="M21" s="29">
        <v>90000</v>
      </c>
      <c r="N21" s="24">
        <v>-35000</v>
      </c>
      <c r="O21" s="28">
        <f>M21+N21</f>
        <v>55000</v>
      </c>
      <c r="P21" s="24"/>
      <c r="Q21" s="28">
        <f>O21+P21</f>
        <v>55000</v>
      </c>
      <c r="R21" s="24"/>
      <c r="S21" s="28">
        <v>40000</v>
      </c>
      <c r="T21" s="28"/>
      <c r="U21" s="28">
        <f>S21+T21</f>
        <v>40000</v>
      </c>
      <c r="V21" s="28"/>
      <c r="W21" s="28">
        <f>U21+V21</f>
        <v>40000</v>
      </c>
      <c r="X21" s="28"/>
      <c r="Y21" s="28">
        <f>W21+X21</f>
        <v>40000</v>
      </c>
      <c r="Z21" s="27"/>
      <c r="AA21" s="28">
        <v>40000</v>
      </c>
      <c r="AB21" s="28"/>
      <c r="AC21" s="28">
        <f t="shared" si="0"/>
        <v>40000</v>
      </c>
      <c r="AD21" s="28"/>
      <c r="AE21" s="28">
        <f t="shared" si="1"/>
        <v>40000</v>
      </c>
      <c r="AF21" s="28"/>
      <c r="AG21" s="28">
        <f t="shared" si="2"/>
        <v>40000</v>
      </c>
      <c r="AH21" s="28"/>
      <c r="AI21" s="28">
        <f t="shared" si="3"/>
        <v>40000</v>
      </c>
    </row>
    <row r="22" spans="1:35" ht="15">
      <c r="A22" s="26"/>
      <c r="B22" s="26"/>
      <c r="C22" s="38"/>
      <c r="D22" s="27" t="s">
        <v>57</v>
      </c>
      <c r="E22" s="53"/>
      <c r="G22" s="28"/>
      <c r="I22" s="28"/>
      <c r="K22" s="28"/>
      <c r="M22" s="29"/>
      <c r="N22" s="24"/>
      <c r="O22" s="28"/>
      <c r="P22" s="24"/>
      <c r="Q22" s="28"/>
      <c r="R22" s="24"/>
      <c r="S22" s="28"/>
      <c r="T22" s="28"/>
      <c r="U22" s="28"/>
      <c r="V22" s="28"/>
      <c r="W22" s="28"/>
      <c r="X22" s="28"/>
      <c r="Y22" s="28"/>
      <c r="Z22" s="27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35" ht="15">
      <c r="A23" s="26"/>
      <c r="B23" s="26">
        <v>71015</v>
      </c>
      <c r="C23" s="38">
        <v>2110</v>
      </c>
      <c r="D23" s="27" t="s">
        <v>56</v>
      </c>
      <c r="E23" s="65">
        <v>85000</v>
      </c>
      <c r="G23" s="28">
        <f>E23+F23</f>
        <v>85000</v>
      </c>
      <c r="I23" s="28">
        <f>G23+H23</f>
        <v>85000</v>
      </c>
      <c r="K23" s="28">
        <f>I23+J23</f>
        <v>85000</v>
      </c>
      <c r="M23" s="29">
        <v>80000</v>
      </c>
      <c r="N23" s="24">
        <v>-5000</v>
      </c>
      <c r="O23" s="28">
        <f>M23+N23</f>
        <v>75000</v>
      </c>
      <c r="P23" s="24"/>
      <c r="Q23" s="28">
        <f>O23+P23</f>
        <v>75000</v>
      </c>
      <c r="R23" s="24"/>
      <c r="S23" s="28">
        <v>184000</v>
      </c>
      <c r="T23" s="28"/>
      <c r="U23" s="28">
        <f>S23+T23</f>
        <v>184000</v>
      </c>
      <c r="V23" s="28"/>
      <c r="W23" s="28">
        <f>U23+V23</f>
        <v>184000</v>
      </c>
      <c r="X23" s="28"/>
      <c r="Y23" s="28">
        <f>W23+X23</f>
        <v>184000</v>
      </c>
      <c r="Z23" s="27"/>
      <c r="AA23" s="28">
        <v>219000</v>
      </c>
      <c r="AB23" s="28">
        <v>25000</v>
      </c>
      <c r="AC23" s="28">
        <f t="shared" si="0"/>
        <v>244000</v>
      </c>
      <c r="AD23" s="28"/>
      <c r="AE23" s="28">
        <f t="shared" si="1"/>
        <v>244000</v>
      </c>
      <c r="AF23" s="28">
        <v>30000</v>
      </c>
      <c r="AG23" s="28">
        <f t="shared" si="2"/>
        <v>274000</v>
      </c>
      <c r="AH23" s="28"/>
      <c r="AI23" s="28">
        <f t="shared" si="3"/>
        <v>274000</v>
      </c>
    </row>
    <row r="24" spans="1:35" ht="15">
      <c r="A24" s="26"/>
      <c r="B24" s="26"/>
      <c r="C24" s="38"/>
      <c r="D24" s="27" t="s">
        <v>57</v>
      </c>
      <c r="E24" s="53"/>
      <c r="G24" s="28"/>
      <c r="I24" s="28"/>
      <c r="K24" s="28"/>
      <c r="M24" s="29"/>
      <c r="N24" s="24"/>
      <c r="O24" s="28"/>
      <c r="P24" s="24"/>
      <c r="Q24" s="28"/>
      <c r="R24" s="24"/>
      <c r="S24" s="28"/>
      <c r="T24" s="28"/>
      <c r="U24" s="28"/>
      <c r="V24" s="28"/>
      <c r="W24" s="28"/>
      <c r="X24" s="28"/>
      <c r="Y24" s="28"/>
      <c r="Z24" s="27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ht="15">
      <c r="A25" s="38"/>
      <c r="B25" s="26"/>
      <c r="C25" s="38">
        <v>6410</v>
      </c>
      <c r="D25" s="27" t="s">
        <v>43</v>
      </c>
      <c r="E25" s="53"/>
      <c r="G25" s="54"/>
      <c r="I25" s="54"/>
      <c r="K25" s="28"/>
      <c r="M25" s="29"/>
      <c r="N25" s="24"/>
      <c r="O25" s="28"/>
      <c r="P25" s="24"/>
      <c r="Q25" s="28"/>
      <c r="R25" s="24"/>
      <c r="S25" s="28">
        <v>7000</v>
      </c>
      <c r="T25" s="28"/>
      <c r="U25" s="28">
        <f>S25+T25</f>
        <v>7000</v>
      </c>
      <c r="V25" s="28"/>
      <c r="W25" s="28">
        <f>U25+V25</f>
        <v>7000</v>
      </c>
      <c r="X25" s="28"/>
      <c r="Y25" s="28">
        <v>7000</v>
      </c>
      <c r="Z25" s="27"/>
      <c r="AA25" s="28">
        <v>7000</v>
      </c>
      <c r="AB25" s="28"/>
      <c r="AC25" s="28">
        <f t="shared" si="0"/>
        <v>7000</v>
      </c>
      <c r="AD25" s="28"/>
      <c r="AE25" s="28">
        <f t="shared" si="1"/>
        <v>7000</v>
      </c>
      <c r="AF25" s="28"/>
      <c r="AG25" s="28">
        <f t="shared" si="2"/>
        <v>7000</v>
      </c>
      <c r="AH25" s="28"/>
      <c r="AI25" s="28">
        <f t="shared" si="3"/>
        <v>7000</v>
      </c>
    </row>
    <row r="26" spans="1:35" ht="15">
      <c r="A26" s="38"/>
      <c r="B26" s="55"/>
      <c r="C26" s="66"/>
      <c r="D26" s="39" t="s">
        <v>39</v>
      </c>
      <c r="E26" s="53"/>
      <c r="G26" s="54"/>
      <c r="I26" s="54"/>
      <c r="K26" s="28"/>
      <c r="M26" s="29"/>
      <c r="N26" s="24"/>
      <c r="O26" s="28"/>
      <c r="P26" s="24"/>
      <c r="Q26" s="28"/>
      <c r="R26" s="24"/>
      <c r="S26" s="28"/>
      <c r="T26" s="28"/>
      <c r="U26" s="28"/>
      <c r="V26" s="28"/>
      <c r="W26" s="28"/>
      <c r="X26" s="28"/>
      <c r="Y26" s="28"/>
      <c r="Z26" s="27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ht="15.75">
      <c r="A27" s="80"/>
      <c r="B27" s="81"/>
      <c r="C27" s="81"/>
      <c r="D27" s="86"/>
      <c r="E27" s="30">
        <f>E19+E21+E23</f>
        <v>235000</v>
      </c>
      <c r="F27" s="31"/>
      <c r="G27" s="32">
        <f>E27+F27</f>
        <v>235000</v>
      </c>
      <c r="H27" s="31"/>
      <c r="I27" s="32">
        <f>G27+H27</f>
        <v>235000</v>
      </c>
      <c r="J27" s="31"/>
      <c r="K27" s="30">
        <f>I27+J27</f>
        <v>235000</v>
      </c>
      <c r="L27" s="31"/>
      <c r="M27" s="33">
        <f>M23+M21+M19</f>
        <v>240000</v>
      </c>
      <c r="N27" s="34">
        <f>N23+N21+N19</f>
        <v>-70000</v>
      </c>
      <c r="O27" s="33">
        <f>O23+O21+O19</f>
        <v>170000</v>
      </c>
      <c r="P27" s="34"/>
      <c r="Q27" s="33">
        <f>Q23+Q21+Q19</f>
        <v>170000</v>
      </c>
      <c r="R27" s="34"/>
      <c r="S27" s="33">
        <f>S23+S21+S19+S25</f>
        <v>276000</v>
      </c>
      <c r="T27" s="33">
        <f>T23+T21+T19+T25</f>
        <v>-10000</v>
      </c>
      <c r="U27" s="33">
        <f>U23+U21+U19+U25</f>
        <v>266000</v>
      </c>
      <c r="V27" s="33"/>
      <c r="W27" s="33">
        <f>W23+W21+W19+W25</f>
        <v>266000</v>
      </c>
      <c r="X27" s="33"/>
      <c r="Y27" s="33">
        <f>Y23+Y21+Y19+Y25</f>
        <v>266000</v>
      </c>
      <c r="Z27" s="33"/>
      <c r="AA27" s="33">
        <f>AA23+AA21+AA19+AA25</f>
        <v>299000</v>
      </c>
      <c r="AB27" s="67">
        <f>SUM(AB19:AB26)</f>
        <v>25000</v>
      </c>
      <c r="AC27" s="67">
        <f t="shared" si="0"/>
        <v>324000</v>
      </c>
      <c r="AD27" s="67"/>
      <c r="AE27" s="67">
        <f>SUM(AE19:AE26)</f>
        <v>324000</v>
      </c>
      <c r="AF27" s="67">
        <f>SUM(AF19:AF26)</f>
        <v>30000</v>
      </c>
      <c r="AG27" s="67">
        <f t="shared" si="2"/>
        <v>354000</v>
      </c>
      <c r="AH27" s="67"/>
      <c r="AI27" s="67">
        <f t="shared" si="3"/>
        <v>354000</v>
      </c>
    </row>
    <row r="28" spans="1:35" ht="15">
      <c r="A28" s="26">
        <v>750</v>
      </c>
      <c r="B28" s="26">
        <v>75011</v>
      </c>
      <c r="C28" s="38">
        <v>2110</v>
      </c>
      <c r="D28" s="21" t="s">
        <v>56</v>
      </c>
      <c r="E28" s="65">
        <v>126816</v>
      </c>
      <c r="G28" s="28">
        <f>E28+F28</f>
        <v>126816</v>
      </c>
      <c r="I28" s="22">
        <v>119824</v>
      </c>
      <c r="J28" s="24"/>
      <c r="K28" s="22">
        <f>I28+J28</f>
        <v>119824</v>
      </c>
      <c r="M28" s="23">
        <v>113832</v>
      </c>
      <c r="N28" s="24"/>
      <c r="O28" s="28">
        <f>M28+N28</f>
        <v>113832</v>
      </c>
      <c r="P28" s="24"/>
      <c r="Q28" s="28">
        <f>O28+P28</f>
        <v>113832</v>
      </c>
      <c r="R28" s="24"/>
      <c r="S28" s="28">
        <v>125595</v>
      </c>
      <c r="T28" s="28"/>
      <c r="U28" s="28">
        <f>S28+T28</f>
        <v>125595</v>
      </c>
      <c r="V28" s="28"/>
      <c r="W28" s="28">
        <f>U28+V28</f>
        <v>125595</v>
      </c>
      <c r="X28" s="28"/>
      <c r="Y28" s="28">
        <f>W28+X28</f>
        <v>125595</v>
      </c>
      <c r="Z28" s="27"/>
      <c r="AA28" s="28">
        <v>127861</v>
      </c>
      <c r="AB28" s="28"/>
      <c r="AC28" s="28">
        <f t="shared" si="0"/>
        <v>127861</v>
      </c>
      <c r="AD28" s="28"/>
      <c r="AE28" s="28">
        <f t="shared" si="1"/>
        <v>127861</v>
      </c>
      <c r="AF28" s="28"/>
      <c r="AG28" s="28">
        <f t="shared" si="2"/>
        <v>127861</v>
      </c>
      <c r="AH28" s="28"/>
      <c r="AI28" s="28">
        <f t="shared" si="3"/>
        <v>127861</v>
      </c>
    </row>
    <row r="29" spans="1:35" ht="15">
      <c r="A29" s="26"/>
      <c r="B29" s="26"/>
      <c r="C29" s="38"/>
      <c r="D29" s="27" t="s">
        <v>57</v>
      </c>
      <c r="E29" s="53"/>
      <c r="G29" s="28"/>
      <c r="I29" s="28"/>
      <c r="K29" s="28"/>
      <c r="M29" s="29"/>
      <c r="N29" s="24"/>
      <c r="O29" s="28"/>
      <c r="P29" s="24"/>
      <c r="Q29" s="28"/>
      <c r="R29" s="24"/>
      <c r="S29" s="28"/>
      <c r="T29" s="28"/>
      <c r="U29" s="28"/>
      <c r="V29" s="28"/>
      <c r="W29" s="28"/>
      <c r="X29" s="28"/>
      <c r="Y29" s="28"/>
      <c r="Z29" s="27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ht="15">
      <c r="A30" s="26"/>
      <c r="B30" s="26">
        <v>75045</v>
      </c>
      <c r="C30" s="38">
        <v>2110</v>
      </c>
      <c r="D30" s="27" t="s">
        <v>56</v>
      </c>
      <c r="E30" s="65">
        <v>22000</v>
      </c>
      <c r="G30" s="28">
        <f>E30+F30</f>
        <v>22000</v>
      </c>
      <c r="I30" s="28">
        <f>G30+H30</f>
        <v>22000</v>
      </c>
      <c r="K30" s="28">
        <f>I30+J30</f>
        <v>22000</v>
      </c>
      <c r="M30" s="29">
        <v>17600</v>
      </c>
      <c r="N30" s="24"/>
      <c r="O30" s="28">
        <f>M30+N30</f>
        <v>17600</v>
      </c>
      <c r="P30" s="24"/>
      <c r="Q30" s="28">
        <f>O30+P30</f>
        <v>17600</v>
      </c>
      <c r="R30" s="24"/>
      <c r="S30" s="28">
        <v>16000</v>
      </c>
      <c r="T30" s="28"/>
      <c r="U30" s="28">
        <f>S30+T30</f>
        <v>16000</v>
      </c>
      <c r="V30" s="28"/>
      <c r="W30" s="28">
        <f>U30+V30</f>
        <v>16000</v>
      </c>
      <c r="X30" s="28"/>
      <c r="Y30" s="28">
        <f>W30+X30</f>
        <v>16000</v>
      </c>
      <c r="Z30" s="27"/>
      <c r="AA30" s="28">
        <v>16500</v>
      </c>
      <c r="AB30" s="28"/>
      <c r="AC30" s="28">
        <f t="shared" si="0"/>
        <v>16500</v>
      </c>
      <c r="AD30" s="28"/>
      <c r="AE30" s="28">
        <f t="shared" si="1"/>
        <v>16500</v>
      </c>
      <c r="AF30" s="28"/>
      <c r="AG30" s="28">
        <f t="shared" si="2"/>
        <v>16500</v>
      </c>
      <c r="AH30" s="28"/>
      <c r="AI30" s="28">
        <f t="shared" si="3"/>
        <v>16500</v>
      </c>
    </row>
    <row r="31" spans="1:35" ht="15">
      <c r="A31" s="26"/>
      <c r="B31" s="26"/>
      <c r="C31" s="38"/>
      <c r="D31" s="39" t="s">
        <v>57</v>
      </c>
      <c r="E31" s="53"/>
      <c r="G31" s="35"/>
      <c r="I31" s="28"/>
      <c r="K31" s="28"/>
      <c r="M31" s="29"/>
      <c r="N31" s="24"/>
      <c r="O31" s="28"/>
      <c r="P31" s="24"/>
      <c r="Q31" s="28"/>
      <c r="R31" s="24"/>
      <c r="S31" s="28"/>
      <c r="T31" s="28"/>
      <c r="U31" s="28"/>
      <c r="V31" s="28"/>
      <c r="W31" s="28"/>
      <c r="X31" s="28"/>
      <c r="Y31" s="28"/>
      <c r="Z31" s="27"/>
      <c r="AA31" s="28"/>
      <c r="AB31" s="28"/>
      <c r="AC31" s="28"/>
      <c r="AD31" s="28"/>
      <c r="AE31" s="28"/>
      <c r="AF31" s="28"/>
      <c r="AG31" s="28"/>
      <c r="AH31" s="28"/>
      <c r="AI31" s="28"/>
    </row>
    <row r="32" spans="1:35" ht="15.75">
      <c r="A32" s="80"/>
      <c r="B32" s="81"/>
      <c r="C32" s="81"/>
      <c r="D32" s="86"/>
      <c r="E32" s="30">
        <f>E28+E30</f>
        <v>148816</v>
      </c>
      <c r="F32" s="36"/>
      <c r="G32" s="30">
        <f>E32+F32</f>
        <v>148816</v>
      </c>
      <c r="H32" s="31"/>
      <c r="I32" s="37">
        <f>I28+I30</f>
        <v>141824</v>
      </c>
      <c r="J32" s="30">
        <f>J28+J30</f>
        <v>0</v>
      </c>
      <c r="K32" s="30">
        <f>K28+K30</f>
        <v>141824</v>
      </c>
      <c r="L32" s="31"/>
      <c r="M32" s="33">
        <f>M30+M28</f>
        <v>131432</v>
      </c>
      <c r="N32" s="34"/>
      <c r="O32" s="33">
        <f>O30+O28</f>
        <v>131432</v>
      </c>
      <c r="P32" s="34"/>
      <c r="Q32" s="33">
        <f>Q30+Q28</f>
        <v>131432</v>
      </c>
      <c r="R32" s="34"/>
      <c r="S32" s="33">
        <f>S30+S28</f>
        <v>141595</v>
      </c>
      <c r="T32" s="33"/>
      <c r="U32" s="33">
        <f>U30+U28</f>
        <v>141595</v>
      </c>
      <c r="V32" s="33"/>
      <c r="W32" s="33">
        <f>W30+W28</f>
        <v>141595</v>
      </c>
      <c r="X32" s="33"/>
      <c r="Y32" s="33">
        <f>SUM(Y28:Y31)</f>
        <v>141595</v>
      </c>
      <c r="Z32" s="33"/>
      <c r="AA32" s="33">
        <f>SUM(AA28:AA31)</f>
        <v>144361</v>
      </c>
      <c r="AB32" s="67"/>
      <c r="AC32" s="67">
        <f t="shared" si="0"/>
        <v>144361</v>
      </c>
      <c r="AD32" s="67"/>
      <c r="AE32" s="67">
        <f t="shared" si="1"/>
        <v>144361</v>
      </c>
      <c r="AF32" s="67"/>
      <c r="AG32" s="67">
        <f t="shared" si="2"/>
        <v>144361</v>
      </c>
      <c r="AH32" s="67"/>
      <c r="AI32" s="67">
        <f t="shared" si="3"/>
        <v>144361</v>
      </c>
    </row>
    <row r="33" spans="1:35" ht="15">
      <c r="A33" s="26">
        <v>754</v>
      </c>
      <c r="B33" s="26">
        <v>75411</v>
      </c>
      <c r="C33" s="38">
        <v>2110</v>
      </c>
      <c r="D33" s="21" t="s">
        <v>56</v>
      </c>
      <c r="E33" s="65">
        <v>1603964</v>
      </c>
      <c r="G33" s="28">
        <f>E33+F33</f>
        <v>1603964</v>
      </c>
      <c r="I33" s="28">
        <v>1762623</v>
      </c>
      <c r="J33" s="24"/>
      <c r="K33" s="28">
        <f>I33+J33</f>
        <v>1762623</v>
      </c>
      <c r="M33" s="29">
        <v>1782242</v>
      </c>
      <c r="N33" s="24">
        <v>-7650</v>
      </c>
      <c r="O33" s="28">
        <f>M33+N33</f>
        <v>1774592</v>
      </c>
      <c r="P33" s="24">
        <v>58000</v>
      </c>
      <c r="Q33" s="28">
        <f>O33+P33</f>
        <v>1832592</v>
      </c>
      <c r="R33" s="24"/>
      <c r="S33" s="28">
        <v>2030927</v>
      </c>
      <c r="T33" s="28">
        <v>20588</v>
      </c>
      <c r="U33" s="28">
        <f>S33+T33</f>
        <v>2051515</v>
      </c>
      <c r="V33" s="28"/>
      <c r="W33" s="28">
        <f>U33+V33</f>
        <v>2051515</v>
      </c>
      <c r="X33" s="28">
        <v>27859</v>
      </c>
      <c r="Y33" s="28">
        <f>W33+X33</f>
        <v>2079374</v>
      </c>
      <c r="Z33" s="28">
        <v>17914</v>
      </c>
      <c r="AA33" s="28">
        <v>2454041</v>
      </c>
      <c r="AB33" s="28"/>
      <c r="AC33" s="92">
        <f t="shared" si="0"/>
        <v>2454041</v>
      </c>
      <c r="AD33" s="28">
        <v>50683</v>
      </c>
      <c r="AE33" s="92">
        <f>AC33+AD33+AD34</f>
        <v>2548599</v>
      </c>
      <c r="AF33" s="28">
        <v>142771</v>
      </c>
      <c r="AG33" s="69">
        <f>AE33+AF33+AF34</f>
        <v>2666870</v>
      </c>
      <c r="AH33" s="28">
        <v>25328</v>
      </c>
      <c r="AI33" s="28">
        <f t="shared" si="3"/>
        <v>2692198</v>
      </c>
    </row>
    <row r="34" spans="1:35" ht="15">
      <c r="A34" s="26"/>
      <c r="B34" s="26"/>
      <c r="C34" s="38"/>
      <c r="D34" s="27" t="s">
        <v>57</v>
      </c>
      <c r="E34" s="53"/>
      <c r="G34" s="28"/>
      <c r="I34" s="28"/>
      <c r="K34" s="28"/>
      <c r="M34" s="29"/>
      <c r="N34" s="24"/>
      <c r="O34" s="28"/>
      <c r="P34" s="24"/>
      <c r="Q34" s="28"/>
      <c r="R34" s="24"/>
      <c r="S34" s="28"/>
      <c r="T34" s="28"/>
      <c r="U34" s="28"/>
      <c r="V34" s="28"/>
      <c r="W34" s="28"/>
      <c r="X34" s="28"/>
      <c r="Y34" s="28"/>
      <c r="Z34" s="27"/>
      <c r="AA34" s="28"/>
      <c r="AB34" s="28"/>
      <c r="AC34" s="93"/>
      <c r="AD34" s="28">
        <v>43875</v>
      </c>
      <c r="AE34" s="93"/>
      <c r="AF34" s="28">
        <v>-24500</v>
      </c>
      <c r="AG34" s="68"/>
      <c r="AH34" s="28"/>
      <c r="AI34" s="28"/>
    </row>
    <row r="35" spans="1:35" ht="15">
      <c r="A35" s="26"/>
      <c r="B35" s="26"/>
      <c r="C35" s="38"/>
      <c r="D35" s="27"/>
      <c r="E35" s="53"/>
      <c r="G35" s="28"/>
      <c r="I35" s="28"/>
      <c r="K35" s="28"/>
      <c r="M35" s="29"/>
      <c r="N35" s="24"/>
      <c r="O35" s="28"/>
      <c r="P35" s="24"/>
      <c r="Q35" s="28"/>
      <c r="R35" s="24"/>
      <c r="S35" s="28"/>
      <c r="T35" s="28"/>
      <c r="U35" s="28"/>
      <c r="V35" s="28"/>
      <c r="W35" s="28"/>
      <c r="X35" s="28"/>
      <c r="Y35" s="28"/>
      <c r="Z35" s="27"/>
      <c r="AA35" s="28"/>
      <c r="AB35" s="28"/>
      <c r="AC35" s="68"/>
      <c r="AD35" s="28"/>
      <c r="AE35" s="68"/>
      <c r="AF35" s="28"/>
      <c r="AG35" s="68"/>
      <c r="AH35" s="28"/>
      <c r="AI35" s="28"/>
    </row>
    <row r="36" spans="1:35" ht="15">
      <c r="A36" s="26"/>
      <c r="B36" s="26"/>
      <c r="C36" s="38">
        <v>6410</v>
      </c>
      <c r="D36" s="27" t="s">
        <v>38</v>
      </c>
      <c r="E36" s="65">
        <v>300000</v>
      </c>
      <c r="F36" s="24">
        <v>331000</v>
      </c>
      <c r="G36" s="28">
        <f>E36+F36</f>
        <v>631000</v>
      </c>
      <c r="I36" s="28">
        <f>G36+H36</f>
        <v>631000</v>
      </c>
      <c r="K36" s="28">
        <f>I36+J36</f>
        <v>631000</v>
      </c>
      <c r="M36" s="29">
        <v>1000000</v>
      </c>
      <c r="N36" s="24">
        <v>-310000</v>
      </c>
      <c r="O36" s="28">
        <f>M36+N36</f>
        <v>690000</v>
      </c>
      <c r="P36" s="24">
        <v>-20000</v>
      </c>
      <c r="Q36" s="28">
        <f>O36+P36</f>
        <v>670000</v>
      </c>
      <c r="R36" s="24"/>
      <c r="S36" s="28">
        <v>900000</v>
      </c>
      <c r="T36" s="28"/>
      <c r="U36" s="28">
        <f>S36+T36</f>
        <v>900000</v>
      </c>
      <c r="V36" s="28"/>
      <c r="W36" s="28">
        <f>U36+V36</f>
        <v>900000</v>
      </c>
      <c r="X36" s="28"/>
      <c r="Y36" s="28">
        <f>W36+X36</f>
        <v>900000</v>
      </c>
      <c r="Z36" s="27"/>
      <c r="AA36" s="28">
        <v>295000</v>
      </c>
      <c r="AB36" s="28"/>
      <c r="AC36" s="28">
        <f t="shared" si="0"/>
        <v>295000</v>
      </c>
      <c r="AD36" s="28"/>
      <c r="AE36" s="28">
        <f t="shared" si="1"/>
        <v>295000</v>
      </c>
      <c r="AF36" s="28">
        <v>24500</v>
      </c>
      <c r="AG36" s="28">
        <f t="shared" si="2"/>
        <v>319500</v>
      </c>
      <c r="AH36" s="28"/>
      <c r="AI36" s="28">
        <f t="shared" si="3"/>
        <v>319500</v>
      </c>
    </row>
    <row r="37" spans="1:35" ht="15">
      <c r="A37" s="26"/>
      <c r="B37" s="26"/>
      <c r="C37" s="38"/>
      <c r="D37" s="27" t="s">
        <v>39</v>
      </c>
      <c r="E37" s="65"/>
      <c r="F37" s="24"/>
      <c r="G37" s="28"/>
      <c r="I37" s="28"/>
      <c r="K37" s="28"/>
      <c r="M37" s="29"/>
      <c r="N37" s="24"/>
      <c r="O37" s="28"/>
      <c r="P37" s="24"/>
      <c r="Q37" s="28"/>
      <c r="R37" s="24"/>
      <c r="S37" s="28"/>
      <c r="T37" s="28"/>
      <c r="U37" s="28"/>
      <c r="V37" s="28"/>
      <c r="W37" s="28"/>
      <c r="X37" s="28"/>
      <c r="Y37" s="28"/>
      <c r="Z37" s="27"/>
      <c r="AA37" s="28"/>
      <c r="AB37" s="28"/>
      <c r="AC37" s="28"/>
      <c r="AD37" s="28"/>
      <c r="AE37" s="28"/>
      <c r="AF37" s="28"/>
      <c r="AG37" s="28"/>
      <c r="AH37" s="28"/>
      <c r="AI37" s="28"/>
    </row>
    <row r="38" spans="1:35" ht="15">
      <c r="A38" s="26"/>
      <c r="B38" s="26">
        <v>75414</v>
      </c>
      <c r="C38" s="38">
        <v>2110</v>
      </c>
      <c r="D38" s="27" t="s">
        <v>56</v>
      </c>
      <c r="E38" s="65"/>
      <c r="F38" s="24"/>
      <c r="G38" s="28"/>
      <c r="I38" s="28"/>
      <c r="K38" s="28"/>
      <c r="M38" s="29"/>
      <c r="N38" s="24"/>
      <c r="O38" s="28"/>
      <c r="P38" s="24"/>
      <c r="Q38" s="28"/>
      <c r="R38" s="24"/>
      <c r="S38" s="28">
        <v>400</v>
      </c>
      <c r="T38" s="28"/>
      <c r="U38" s="28">
        <f>S38+T38</f>
        <v>400</v>
      </c>
      <c r="V38" s="28"/>
      <c r="W38" s="28">
        <f>U38+V38</f>
        <v>400</v>
      </c>
      <c r="X38" s="28"/>
      <c r="Y38" s="28">
        <f>W38+X38</f>
        <v>400</v>
      </c>
      <c r="Z38" s="27"/>
      <c r="AA38" s="28">
        <v>400</v>
      </c>
      <c r="AB38" s="28"/>
      <c r="AC38" s="28">
        <f t="shared" si="0"/>
        <v>400</v>
      </c>
      <c r="AD38" s="28"/>
      <c r="AE38" s="28">
        <f t="shared" si="1"/>
        <v>400</v>
      </c>
      <c r="AF38" s="28"/>
      <c r="AG38" s="28">
        <f t="shared" si="2"/>
        <v>400</v>
      </c>
      <c r="AH38" s="28"/>
      <c r="AI38" s="28">
        <f t="shared" si="3"/>
        <v>400</v>
      </c>
    </row>
    <row r="39" spans="1:35" ht="15">
      <c r="A39" s="26"/>
      <c r="B39" s="26"/>
      <c r="C39" s="38"/>
      <c r="D39" s="39" t="s">
        <v>57</v>
      </c>
      <c r="E39" s="53"/>
      <c r="G39" s="28"/>
      <c r="I39" s="35"/>
      <c r="K39" s="28"/>
      <c r="M39" s="29"/>
      <c r="N39" s="24"/>
      <c r="O39" s="28"/>
      <c r="P39" s="24"/>
      <c r="Q39" s="28"/>
      <c r="R39" s="24"/>
      <c r="S39" s="28"/>
      <c r="T39" s="28"/>
      <c r="U39" s="28"/>
      <c r="V39" s="28"/>
      <c r="W39" s="28"/>
      <c r="X39" s="28"/>
      <c r="Y39" s="28"/>
      <c r="Z39" s="27"/>
      <c r="AA39" s="28"/>
      <c r="AB39" s="28"/>
      <c r="AC39" s="28"/>
      <c r="AD39" s="28"/>
      <c r="AE39" s="28"/>
      <c r="AF39" s="28"/>
      <c r="AG39" s="28"/>
      <c r="AH39" s="28"/>
      <c r="AI39" s="28"/>
    </row>
    <row r="40" spans="1:35" ht="15.75">
      <c r="A40" s="83"/>
      <c r="B40" s="81"/>
      <c r="C40" s="81"/>
      <c r="D40" s="87"/>
      <c r="E40" s="30" t="e">
        <f>#REF!+E33+E36</f>
        <v>#REF!</v>
      </c>
      <c r="F40" s="32">
        <v>331000</v>
      </c>
      <c r="G40" s="32" t="e">
        <f>E40+F40</f>
        <v>#REF!</v>
      </c>
      <c r="H40" s="36"/>
      <c r="I40" s="30" t="e">
        <f>I36+I33+#REF!</f>
        <v>#REF!</v>
      </c>
      <c r="J40" s="32" t="e">
        <f>J36+J33+#REF!</f>
        <v>#REF!</v>
      </c>
      <c r="K40" s="30" t="e">
        <f>K36+K33+#REF!</f>
        <v>#REF!</v>
      </c>
      <c r="L40" s="31"/>
      <c r="M40" s="33" t="e">
        <f>M36+M33+#REF!</f>
        <v>#REF!</v>
      </c>
      <c r="N40" s="34" t="e">
        <f>N36+N33+#REF!</f>
        <v>#REF!</v>
      </c>
      <c r="O40" s="33" t="e">
        <f>O36+O33+#REF!</f>
        <v>#REF!</v>
      </c>
      <c r="P40" s="34">
        <f>SUM(P33:P39)</f>
        <v>38000</v>
      </c>
      <c r="Q40" s="33" t="e">
        <f>Q36+Q33+#REF!</f>
        <v>#REF!</v>
      </c>
      <c r="R40" s="34">
        <f>SUM(R33:R39)</f>
        <v>0</v>
      </c>
      <c r="S40" s="33">
        <f>SUM(S33:S38)</f>
        <v>2931327</v>
      </c>
      <c r="T40" s="33">
        <f>SUM(T33:T38)</f>
        <v>20588</v>
      </c>
      <c r="U40" s="33">
        <f>SUM(U33:U39)</f>
        <v>2951915</v>
      </c>
      <c r="V40" s="33">
        <f>SUM(V33:V38)</f>
        <v>0</v>
      </c>
      <c r="W40" s="33">
        <f>SUM(W33:W39)</f>
        <v>2951915</v>
      </c>
      <c r="X40" s="33">
        <f>SUM(X33:X38)</f>
        <v>27859</v>
      </c>
      <c r="Y40" s="33">
        <f>SUM(Y33:Y39)</f>
        <v>2979774</v>
      </c>
      <c r="Z40" s="33">
        <f>SUM(Z33:Z39)</f>
        <v>17914</v>
      </c>
      <c r="AA40" s="33">
        <f>SUM(AA33:AA39)</f>
        <v>2749441</v>
      </c>
      <c r="AB40" s="67"/>
      <c r="AC40" s="67">
        <f t="shared" si="0"/>
        <v>2749441</v>
      </c>
      <c r="AD40" s="67">
        <f>SUM(AD33:AD39)</f>
        <v>94558</v>
      </c>
      <c r="AE40" s="67">
        <f>SUM(AE33:AE39)</f>
        <v>2843999</v>
      </c>
      <c r="AF40" s="67">
        <f>SUM(AF33:AF39)</f>
        <v>142771</v>
      </c>
      <c r="AG40" s="67">
        <f t="shared" si="2"/>
        <v>2986770</v>
      </c>
      <c r="AH40" s="67">
        <f>SUM(AH33:AH39)</f>
        <v>25328</v>
      </c>
      <c r="AI40" s="67">
        <f t="shared" si="3"/>
        <v>3012098</v>
      </c>
    </row>
    <row r="41" spans="1:35" ht="15">
      <c r="A41" s="26">
        <v>851</v>
      </c>
      <c r="B41" s="38">
        <v>85156</v>
      </c>
      <c r="C41" s="26">
        <v>2110</v>
      </c>
      <c r="D41" s="21" t="s">
        <v>56</v>
      </c>
      <c r="E41" s="28">
        <v>0</v>
      </c>
      <c r="F41" s="24">
        <v>514000</v>
      </c>
      <c r="G41" s="28">
        <f>E41+F41</f>
        <v>514000</v>
      </c>
      <c r="I41" s="28">
        <v>660600</v>
      </c>
      <c r="J41" s="24"/>
      <c r="K41" s="28">
        <f>I41+J41</f>
        <v>660600</v>
      </c>
      <c r="M41" s="29">
        <v>405670</v>
      </c>
      <c r="N41" s="24">
        <v>-63200</v>
      </c>
      <c r="O41" s="28">
        <f>M41+N41</f>
        <v>342470</v>
      </c>
      <c r="P41" s="24"/>
      <c r="Q41" s="28">
        <f>O41+P41</f>
        <v>342470</v>
      </c>
      <c r="R41" s="24"/>
      <c r="S41" s="28">
        <v>481000</v>
      </c>
      <c r="T41" s="28"/>
      <c r="U41" s="28">
        <f>S41+T41</f>
        <v>481000</v>
      </c>
      <c r="V41" s="28">
        <v>32733</v>
      </c>
      <c r="W41" s="28">
        <f>U41+V41</f>
        <v>513733</v>
      </c>
      <c r="X41" s="28"/>
      <c r="Y41" s="28">
        <f>W41+X41</f>
        <v>513733</v>
      </c>
      <c r="Z41" s="27"/>
      <c r="AA41" s="28">
        <v>528000</v>
      </c>
      <c r="AB41" s="28">
        <v>-32000</v>
      </c>
      <c r="AC41" s="28">
        <f t="shared" si="0"/>
        <v>496000</v>
      </c>
      <c r="AD41" s="28"/>
      <c r="AE41" s="28">
        <f t="shared" si="1"/>
        <v>496000</v>
      </c>
      <c r="AF41" s="28"/>
      <c r="AG41" s="28">
        <f t="shared" si="2"/>
        <v>496000</v>
      </c>
      <c r="AH41" s="28"/>
      <c r="AI41" s="28">
        <f t="shared" si="3"/>
        <v>496000</v>
      </c>
    </row>
    <row r="42" spans="1:35" ht="15">
      <c r="A42" s="39"/>
      <c r="B42" s="40"/>
      <c r="C42" s="39"/>
      <c r="D42" s="27" t="s">
        <v>57</v>
      </c>
      <c r="E42" s="39"/>
      <c r="G42" s="28"/>
      <c r="I42" s="28"/>
      <c r="K42" s="28"/>
      <c r="M42" s="29"/>
      <c r="N42" s="24"/>
      <c r="O42" s="28"/>
      <c r="P42" s="24"/>
      <c r="Q42" s="28"/>
      <c r="R42" s="24"/>
      <c r="S42" s="28"/>
      <c r="T42" s="28"/>
      <c r="U42" s="28"/>
      <c r="V42" s="28"/>
      <c r="W42" s="28"/>
      <c r="X42" s="28"/>
      <c r="Y42" s="28"/>
      <c r="Z42" s="27"/>
      <c r="AA42" s="28"/>
      <c r="AB42" s="28"/>
      <c r="AC42" s="28"/>
      <c r="AD42" s="28"/>
      <c r="AE42" s="28"/>
      <c r="AF42" s="28"/>
      <c r="AG42" s="28"/>
      <c r="AH42" s="28"/>
      <c r="AI42" s="28"/>
    </row>
    <row r="43" spans="1:35" ht="15.75">
      <c r="A43" s="83"/>
      <c r="B43" s="81"/>
      <c r="C43" s="81"/>
      <c r="D43" s="82"/>
      <c r="E43" s="30" t="e">
        <f>#REF!+#REF!</f>
        <v>#REF!</v>
      </c>
      <c r="F43" s="32">
        <v>514000</v>
      </c>
      <c r="G43" s="32" t="e">
        <f>E43+F43</f>
        <v>#REF!</v>
      </c>
      <c r="H43" s="31"/>
      <c r="I43" s="32" t="e">
        <f>#REF!+#REF!+I41</f>
        <v>#REF!</v>
      </c>
      <c r="J43" s="32"/>
      <c r="K43" s="30" t="e">
        <f>#REF!+#REF!+K41</f>
        <v>#REF!</v>
      </c>
      <c r="L43" s="31"/>
      <c r="M43" s="33">
        <f>M41</f>
        <v>405670</v>
      </c>
      <c r="N43" s="34">
        <f>N41</f>
        <v>-63200</v>
      </c>
      <c r="O43" s="33">
        <f>O41</f>
        <v>342470</v>
      </c>
      <c r="P43" s="34"/>
      <c r="Q43" s="33">
        <f>Q41</f>
        <v>342470</v>
      </c>
      <c r="R43" s="34"/>
      <c r="S43" s="33">
        <f>S41</f>
        <v>481000</v>
      </c>
      <c r="T43" s="33"/>
      <c r="U43" s="33">
        <f>U41</f>
        <v>481000</v>
      </c>
      <c r="V43" s="33">
        <f>V41</f>
        <v>32733</v>
      </c>
      <c r="W43" s="33">
        <f>W41</f>
        <v>513733</v>
      </c>
      <c r="X43" s="33"/>
      <c r="Y43" s="33">
        <f>Y41</f>
        <v>513733</v>
      </c>
      <c r="Z43" s="33"/>
      <c r="AA43" s="33">
        <f>AA41</f>
        <v>528000</v>
      </c>
      <c r="AB43" s="67">
        <f>SUM(AB41:AB42)</f>
        <v>-32000</v>
      </c>
      <c r="AC43" s="67">
        <f t="shared" si="0"/>
        <v>496000</v>
      </c>
      <c r="AD43" s="67"/>
      <c r="AE43" s="67">
        <f t="shared" si="1"/>
        <v>496000</v>
      </c>
      <c r="AF43" s="67"/>
      <c r="AG43" s="67">
        <f t="shared" si="2"/>
        <v>496000</v>
      </c>
      <c r="AH43" s="67"/>
      <c r="AI43" s="67">
        <f t="shared" si="3"/>
        <v>496000</v>
      </c>
    </row>
    <row r="44" spans="1:35" ht="15.75">
      <c r="A44" s="26">
        <v>852</v>
      </c>
      <c r="B44" s="26">
        <v>85203</v>
      </c>
      <c r="C44" s="26">
        <v>2110</v>
      </c>
      <c r="D44" s="21" t="s">
        <v>56</v>
      </c>
      <c r="E44" s="41"/>
      <c r="F44" s="42"/>
      <c r="G44" s="43"/>
      <c r="H44" s="44"/>
      <c r="I44" s="43"/>
      <c r="J44" s="42"/>
      <c r="K44" s="37"/>
      <c r="L44" s="44"/>
      <c r="M44" s="45"/>
      <c r="N44" s="46"/>
      <c r="O44" s="47"/>
      <c r="P44" s="46"/>
      <c r="Q44" s="47"/>
      <c r="R44" s="46"/>
      <c r="S44" s="29">
        <v>3000</v>
      </c>
      <c r="T44" s="29"/>
      <c r="U44" s="29">
        <f>S44+T44</f>
        <v>3000</v>
      </c>
      <c r="V44" s="29"/>
      <c r="W44" s="29">
        <f>U44+V44</f>
        <v>3000</v>
      </c>
      <c r="X44" s="29">
        <v>1652</v>
      </c>
      <c r="Y44" s="29">
        <v>0</v>
      </c>
      <c r="Z44" s="28">
        <v>220000</v>
      </c>
      <c r="AA44" s="28">
        <v>258000</v>
      </c>
      <c r="AB44" s="28"/>
      <c r="AC44" s="28">
        <f t="shared" si="0"/>
        <v>258000</v>
      </c>
      <c r="AD44" s="28"/>
      <c r="AE44" s="28">
        <f t="shared" si="1"/>
        <v>258000</v>
      </c>
      <c r="AF44" s="28"/>
      <c r="AG44" s="28">
        <f t="shared" si="2"/>
        <v>258000</v>
      </c>
      <c r="AH44" s="28"/>
      <c r="AI44" s="28">
        <f t="shared" si="3"/>
        <v>258000</v>
      </c>
    </row>
    <row r="45" spans="1:35" ht="15.75">
      <c r="A45" s="38"/>
      <c r="B45" s="26"/>
      <c r="C45" s="62"/>
      <c r="D45" s="27" t="s">
        <v>57</v>
      </c>
      <c r="E45" s="41"/>
      <c r="F45" s="42"/>
      <c r="G45" s="43"/>
      <c r="H45" s="44"/>
      <c r="I45" s="43"/>
      <c r="J45" s="42"/>
      <c r="K45" s="37"/>
      <c r="L45" s="44"/>
      <c r="M45" s="45"/>
      <c r="N45" s="46"/>
      <c r="O45" s="47"/>
      <c r="P45" s="46"/>
      <c r="Q45" s="47"/>
      <c r="R45" s="46"/>
      <c r="S45" s="29"/>
      <c r="T45" s="29"/>
      <c r="U45" s="29"/>
      <c r="V45" s="29"/>
      <c r="W45" s="29"/>
      <c r="X45" s="29"/>
      <c r="Y45" s="29"/>
      <c r="Z45" s="27"/>
      <c r="AA45" s="28"/>
      <c r="AB45" s="28"/>
      <c r="AC45" s="28"/>
      <c r="AD45" s="28"/>
      <c r="AE45" s="28"/>
      <c r="AF45" s="28"/>
      <c r="AG45" s="28"/>
      <c r="AH45" s="28"/>
      <c r="AI45" s="28"/>
    </row>
    <row r="46" spans="1:35" ht="15.75" hidden="1">
      <c r="A46" s="38"/>
      <c r="B46" s="61"/>
      <c r="C46" s="61"/>
      <c r="D46" s="53"/>
      <c r="E46" s="41"/>
      <c r="F46" s="42"/>
      <c r="G46" s="43"/>
      <c r="H46" s="44"/>
      <c r="I46" s="43"/>
      <c r="J46" s="42"/>
      <c r="K46" s="37"/>
      <c r="L46" s="44"/>
      <c r="M46" s="45"/>
      <c r="N46" s="46"/>
      <c r="O46" s="47"/>
      <c r="P46" s="46"/>
      <c r="Q46" s="47"/>
      <c r="R46" s="46"/>
      <c r="S46" s="29"/>
      <c r="T46" s="29"/>
      <c r="U46" s="29"/>
      <c r="V46" s="29"/>
      <c r="W46" s="29"/>
      <c r="X46" s="29"/>
      <c r="Y46" s="29"/>
      <c r="Z46" s="27"/>
      <c r="AA46" s="28"/>
      <c r="AB46" s="28"/>
      <c r="AC46" s="28">
        <f t="shared" si="0"/>
        <v>0</v>
      </c>
      <c r="AD46" s="28"/>
      <c r="AE46" s="28">
        <f t="shared" si="1"/>
        <v>0</v>
      </c>
      <c r="AF46" s="28"/>
      <c r="AG46" s="28">
        <f t="shared" si="2"/>
        <v>0</v>
      </c>
      <c r="AH46" s="28"/>
      <c r="AI46" s="28">
        <f t="shared" si="3"/>
        <v>0</v>
      </c>
    </row>
    <row r="47" spans="1:35" ht="15.75">
      <c r="A47" s="83"/>
      <c r="B47" s="81"/>
      <c r="C47" s="81"/>
      <c r="D47" s="85"/>
      <c r="E47" s="41"/>
      <c r="F47" s="42"/>
      <c r="G47" s="43"/>
      <c r="H47" s="44"/>
      <c r="I47" s="43"/>
      <c r="J47" s="42"/>
      <c r="K47" s="37"/>
      <c r="L47" s="44"/>
      <c r="M47" s="45"/>
      <c r="N47" s="46"/>
      <c r="O47" s="47"/>
      <c r="P47" s="46"/>
      <c r="Q47" s="47"/>
      <c r="R47" s="46"/>
      <c r="S47" s="33">
        <f>SUM(S44:S45)</f>
        <v>3000</v>
      </c>
      <c r="T47" s="33"/>
      <c r="U47" s="33">
        <f>SUM(U44:U45)</f>
        <v>3000</v>
      </c>
      <c r="V47" s="33"/>
      <c r="W47" s="33">
        <f>SUM(W44:W45)</f>
        <v>3000</v>
      </c>
      <c r="X47" s="33">
        <f>SUM(X44:X45)</f>
        <v>1652</v>
      </c>
      <c r="Y47" s="33">
        <f>SUM(Y44:Y46)</f>
        <v>0</v>
      </c>
      <c r="Z47" s="33">
        <f>SUM(Z44:Z46)</f>
        <v>220000</v>
      </c>
      <c r="AA47" s="33">
        <f>SUM(AA44:AA46)</f>
        <v>258000</v>
      </c>
      <c r="AB47" s="67"/>
      <c r="AC47" s="67">
        <f t="shared" si="0"/>
        <v>258000</v>
      </c>
      <c r="AD47" s="67"/>
      <c r="AE47" s="67">
        <f t="shared" si="1"/>
        <v>258000</v>
      </c>
      <c r="AF47" s="67"/>
      <c r="AG47" s="67">
        <f t="shared" si="2"/>
        <v>258000</v>
      </c>
      <c r="AH47" s="67"/>
      <c r="AI47" s="67">
        <f t="shared" si="3"/>
        <v>258000</v>
      </c>
    </row>
    <row r="48" spans="1:35" ht="15.75">
      <c r="A48" s="26"/>
      <c r="B48" s="26"/>
      <c r="C48" s="38"/>
      <c r="D48" s="21"/>
      <c r="E48" s="64"/>
      <c r="F48" s="42"/>
      <c r="G48" s="43"/>
      <c r="H48" s="44"/>
      <c r="I48" s="43"/>
      <c r="J48" s="42"/>
      <c r="K48" s="37"/>
      <c r="L48" s="44"/>
      <c r="M48" s="45"/>
      <c r="N48" s="46"/>
      <c r="O48" s="47"/>
      <c r="P48" s="46"/>
      <c r="Q48" s="47"/>
      <c r="R48" s="46"/>
      <c r="S48" s="47"/>
      <c r="T48" s="47"/>
      <c r="U48" s="47"/>
      <c r="V48" s="47"/>
      <c r="W48" s="47"/>
      <c r="X48" s="47"/>
      <c r="Y48" s="47"/>
      <c r="Z48" s="27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1:35" ht="15">
      <c r="A49" s="26">
        <v>853</v>
      </c>
      <c r="B49" s="26">
        <v>85321</v>
      </c>
      <c r="C49" s="38">
        <v>2110</v>
      </c>
      <c r="D49" s="27" t="s">
        <v>56</v>
      </c>
      <c r="E49" s="65">
        <v>33000</v>
      </c>
      <c r="G49" s="28">
        <f>E49+F49</f>
        <v>33000</v>
      </c>
      <c r="I49" s="28">
        <v>48000</v>
      </c>
      <c r="J49" s="24"/>
      <c r="K49" s="28">
        <f>I49+J49</f>
        <v>48000</v>
      </c>
      <c r="M49" s="29">
        <v>45950</v>
      </c>
      <c r="N49" s="24">
        <v>-3550</v>
      </c>
      <c r="O49" s="28">
        <f>M49+N49</f>
        <v>42400</v>
      </c>
      <c r="P49" s="24">
        <v>21200</v>
      </c>
      <c r="Q49" s="28">
        <f>O49+P49</f>
        <v>63600</v>
      </c>
      <c r="R49" s="24">
        <v>5000</v>
      </c>
      <c r="S49" s="28">
        <v>121000</v>
      </c>
      <c r="T49" s="28"/>
      <c r="U49" s="28">
        <f>S49+T49</f>
        <v>121000</v>
      </c>
      <c r="V49" s="28"/>
      <c r="W49" s="28">
        <f>U49+V49</f>
        <v>121000</v>
      </c>
      <c r="X49" s="28"/>
      <c r="Y49" s="28">
        <f>W49+X49</f>
        <v>121000</v>
      </c>
      <c r="Z49" s="27"/>
      <c r="AA49" s="28">
        <v>118800</v>
      </c>
      <c r="AB49" s="28"/>
      <c r="AC49" s="28">
        <f t="shared" si="0"/>
        <v>118800</v>
      </c>
      <c r="AD49" s="28"/>
      <c r="AE49" s="28">
        <f t="shared" si="1"/>
        <v>118800</v>
      </c>
      <c r="AF49" s="28"/>
      <c r="AG49" s="28">
        <f t="shared" si="2"/>
        <v>118800</v>
      </c>
      <c r="AH49" s="28"/>
      <c r="AI49" s="28">
        <f t="shared" si="3"/>
        <v>118800</v>
      </c>
    </row>
    <row r="50" spans="1:35" ht="15">
      <c r="A50" s="26"/>
      <c r="B50" s="26"/>
      <c r="C50" s="38"/>
      <c r="D50" s="39" t="s">
        <v>57</v>
      </c>
      <c r="E50" s="65"/>
      <c r="G50" s="28"/>
      <c r="I50" s="28"/>
      <c r="J50" s="24"/>
      <c r="K50" s="28"/>
      <c r="M50" s="29"/>
      <c r="N50" s="24"/>
      <c r="O50" s="28"/>
      <c r="P50" s="24"/>
      <c r="Q50" s="28"/>
      <c r="R50" s="24"/>
      <c r="S50" s="28"/>
      <c r="T50" s="28"/>
      <c r="U50" s="28"/>
      <c r="V50" s="28"/>
      <c r="W50" s="28"/>
      <c r="X50" s="28"/>
      <c r="Y50" s="28"/>
      <c r="Z50" s="27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1:35" ht="15.75">
      <c r="A51" s="48"/>
      <c r="B51" s="48"/>
      <c r="C51" s="49"/>
      <c r="D51" s="39"/>
      <c r="E51" s="30">
        <f>SUM(E49:E50)</f>
        <v>33000</v>
      </c>
      <c r="F51" s="31"/>
      <c r="G51" s="32">
        <f>E51+F51</f>
        <v>33000</v>
      </c>
      <c r="H51" s="31"/>
      <c r="I51" s="30">
        <v>579154</v>
      </c>
      <c r="J51" s="32" t="e">
        <f>#REF!+#REF!+J49+#REF!+#REF!</f>
        <v>#REF!</v>
      </c>
      <c r="K51" s="30" t="e">
        <f>#REF!+#REF!+K49+#REF!+#REF!</f>
        <v>#REF!</v>
      </c>
      <c r="L51" s="31"/>
      <c r="M51" s="50">
        <f>SUM(M49:M50)</f>
        <v>45950</v>
      </c>
      <c r="N51" s="51">
        <f>SUM(N49:N50)</f>
        <v>-3550</v>
      </c>
      <c r="O51" s="50">
        <f>SUM(O49:O50)</f>
        <v>42400</v>
      </c>
      <c r="P51" s="51">
        <v>73050</v>
      </c>
      <c r="Q51" s="50">
        <f>SUM(Q49:Q50)</f>
        <v>63600</v>
      </c>
      <c r="R51" s="50">
        <f>SUM(R49:R50)</f>
        <v>5000</v>
      </c>
      <c r="S51" s="50">
        <f>SUM(S48:S50)</f>
        <v>121000</v>
      </c>
      <c r="T51" s="50"/>
      <c r="U51" s="50">
        <f>SUM(U48:U50)</f>
        <v>121000</v>
      </c>
      <c r="V51" s="50"/>
      <c r="W51" s="50">
        <f>SUM(W48:W50)</f>
        <v>121000</v>
      </c>
      <c r="X51" s="50"/>
      <c r="Y51" s="50">
        <f>SUM(Y48:Y50)</f>
        <v>121000</v>
      </c>
      <c r="Z51" s="50"/>
      <c r="AA51" s="50">
        <f>SUM(AA48:AA50)</f>
        <v>118800</v>
      </c>
      <c r="AB51" s="67"/>
      <c r="AC51" s="67">
        <f t="shared" si="0"/>
        <v>118800</v>
      </c>
      <c r="AD51" s="67"/>
      <c r="AE51" s="67">
        <f t="shared" si="1"/>
        <v>118800</v>
      </c>
      <c r="AF51" s="67"/>
      <c r="AG51" s="67">
        <f t="shared" si="2"/>
        <v>118800</v>
      </c>
      <c r="AH51" s="67"/>
      <c r="AI51" s="67">
        <f t="shared" si="3"/>
        <v>118800</v>
      </c>
    </row>
    <row r="52" spans="1:35" ht="15.75">
      <c r="A52" s="80" t="s">
        <v>41</v>
      </c>
      <c r="B52" s="84"/>
      <c r="C52" s="84"/>
      <c r="D52" s="84"/>
      <c r="E52" s="52" t="e">
        <f>E51+E43+E40+E32+E27+E18+E15</f>
        <v>#REF!</v>
      </c>
      <c r="F52" s="52">
        <f>F51+F43+F40+F32+F27+F18+F15</f>
        <v>845000</v>
      </c>
      <c r="G52" s="30" t="e">
        <f>G51+G43+G40+G32+G27+G18+G15</f>
        <v>#REF!</v>
      </c>
      <c r="H52" s="31"/>
      <c r="I52" s="30" t="e">
        <f>I51+I43+I40+I32+I27+I18+I15</f>
        <v>#REF!</v>
      </c>
      <c r="J52" s="30" t="e">
        <f>J51+J43+J40+J32+J27+J18+J15</f>
        <v>#REF!</v>
      </c>
      <c r="K52" s="30" t="e">
        <f>K51+K43+K40+K32+K27+K18+K15</f>
        <v>#REF!</v>
      </c>
      <c r="L52" s="31"/>
      <c r="M52" s="50" t="e">
        <f aca="true" t="shared" si="4" ref="M52:R52">M15+M18+M27+M32+M40+M43+M51</f>
        <v>#REF!</v>
      </c>
      <c r="N52" s="51" t="e">
        <f t="shared" si="4"/>
        <v>#REF!</v>
      </c>
      <c r="O52" s="50" t="e">
        <f t="shared" si="4"/>
        <v>#REF!</v>
      </c>
      <c r="P52" s="51">
        <f t="shared" si="4"/>
        <v>111050</v>
      </c>
      <c r="Q52" s="50" t="e">
        <f t="shared" si="4"/>
        <v>#REF!</v>
      </c>
      <c r="R52" s="51">
        <f t="shared" si="4"/>
        <v>5000</v>
      </c>
      <c r="S52" s="50">
        <f aca="true" t="shared" si="5" ref="S52:AA52">S15+S18+S27+S32+S40+S43+S47+S51</f>
        <v>4044922</v>
      </c>
      <c r="T52" s="50">
        <f t="shared" si="5"/>
        <v>10588</v>
      </c>
      <c r="U52" s="50">
        <f t="shared" si="5"/>
        <v>4055510</v>
      </c>
      <c r="V52" s="50">
        <f t="shared" si="5"/>
        <v>32733</v>
      </c>
      <c r="W52" s="50">
        <f t="shared" si="5"/>
        <v>4088243</v>
      </c>
      <c r="X52" s="50">
        <f t="shared" si="5"/>
        <v>29511</v>
      </c>
      <c r="Y52" s="50">
        <f t="shared" si="5"/>
        <v>4113102</v>
      </c>
      <c r="Z52" s="50">
        <f t="shared" si="5"/>
        <v>237914</v>
      </c>
      <c r="AA52" s="50">
        <f t="shared" si="5"/>
        <v>4187602</v>
      </c>
      <c r="AB52" s="67">
        <f>AB51+AB47+AB43+AB40+AB32+AB27+AB18+AB15</f>
        <v>-17000</v>
      </c>
      <c r="AC52" s="67">
        <f t="shared" si="0"/>
        <v>4170602</v>
      </c>
      <c r="AD52" s="67">
        <f>AD51+AD47+AD43+AD40+AD32+AD27+AD18+AD15</f>
        <v>94558</v>
      </c>
      <c r="AE52" s="67">
        <f t="shared" si="1"/>
        <v>4265160</v>
      </c>
      <c r="AF52" s="67">
        <f>AF51+AF47+AF43+AF40+AF32+AF27+AF18+AF15</f>
        <v>172771</v>
      </c>
      <c r="AG52" s="67">
        <f t="shared" si="2"/>
        <v>4437931</v>
      </c>
      <c r="AH52" s="67">
        <f>AH51+AH47+AH43+AH40+AH32+AH27+AH18+AH15</f>
        <v>25328</v>
      </c>
      <c r="AI52" s="67">
        <f t="shared" si="3"/>
        <v>4463259</v>
      </c>
    </row>
  </sheetData>
  <mergeCells count="25">
    <mergeCell ref="AI11:AI12"/>
    <mergeCell ref="AC4:AI4"/>
    <mergeCell ref="A40:D40"/>
    <mergeCell ref="AC33:AC34"/>
    <mergeCell ref="AE33:AE34"/>
    <mergeCell ref="AG11:AG12"/>
    <mergeCell ref="A15:D15"/>
    <mergeCell ref="A18:D18"/>
    <mergeCell ref="A27:D27"/>
    <mergeCell ref="A6:AA6"/>
    <mergeCell ref="A47:D47"/>
    <mergeCell ref="A52:D52"/>
    <mergeCell ref="A32:D32"/>
    <mergeCell ref="AH11:AH12"/>
    <mergeCell ref="AE11:AE12"/>
    <mergeCell ref="A7:AA7"/>
    <mergeCell ref="A9:AA9"/>
    <mergeCell ref="A43:D43"/>
    <mergeCell ref="AF11:AF12"/>
    <mergeCell ref="A11:C11"/>
    <mergeCell ref="D11:D12"/>
    <mergeCell ref="AA11:AA12"/>
    <mergeCell ref="AB11:AB12"/>
    <mergeCell ref="AC11:AC12"/>
    <mergeCell ref="AD11:AD1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53"/>
  <sheetViews>
    <sheetView view="pageBreakPreview" zoomScale="75" zoomScaleNormal="75" zoomScaleSheetLayoutView="75" workbookViewId="0" topLeftCell="A1">
      <selection activeCell="AI1" sqref="AC1:AK4"/>
    </sheetView>
  </sheetViews>
  <sheetFormatPr defaultColWidth="9.140625" defaultRowHeight="12.75"/>
  <cols>
    <col min="1" max="1" width="7.421875" style="1" customWidth="1"/>
    <col min="2" max="2" width="11.28125" style="1" customWidth="1"/>
    <col min="3" max="3" width="8.8515625" style="1" customWidth="1"/>
    <col min="4" max="4" width="57.57421875" style="1" customWidth="1"/>
    <col min="5" max="5" width="0.13671875" style="1" hidden="1" customWidth="1"/>
    <col min="6" max="6" width="10.7109375" style="1" hidden="1" customWidth="1"/>
    <col min="7" max="7" width="13.00390625" style="1" hidden="1" customWidth="1"/>
    <col min="8" max="8" width="12.00390625" style="1" hidden="1" customWidth="1"/>
    <col min="9" max="9" width="0.13671875" style="1" hidden="1" customWidth="1"/>
    <col min="10" max="10" width="13.8515625" style="1" hidden="1" customWidth="1"/>
    <col min="11" max="11" width="14.00390625" style="1" hidden="1" customWidth="1"/>
    <col min="12" max="12" width="13.00390625" style="1" hidden="1" customWidth="1"/>
    <col min="13" max="13" width="15.140625" style="1" hidden="1" customWidth="1"/>
    <col min="14" max="14" width="0.13671875" style="1" hidden="1" customWidth="1"/>
    <col min="15" max="15" width="14.8515625" style="1" hidden="1" customWidth="1"/>
    <col min="16" max="16" width="12.8515625" style="1" hidden="1" customWidth="1"/>
    <col min="17" max="17" width="16.57421875" style="1" hidden="1" customWidth="1"/>
    <col min="18" max="18" width="13.421875" style="1" hidden="1" customWidth="1"/>
    <col min="19" max="19" width="15.57421875" style="1" hidden="1" customWidth="1"/>
    <col min="20" max="20" width="15.8515625" style="1" hidden="1" customWidth="1"/>
    <col min="21" max="21" width="15.7109375" style="1" hidden="1" customWidth="1"/>
    <col min="22" max="22" width="17.00390625" style="1" hidden="1" customWidth="1"/>
    <col min="23" max="23" width="16.00390625" style="1" hidden="1" customWidth="1"/>
    <col min="24" max="24" width="17.57421875" style="1" hidden="1" customWidth="1"/>
    <col min="25" max="25" width="17.00390625" style="1" hidden="1" customWidth="1"/>
    <col min="26" max="26" width="17.57421875" style="1" hidden="1" customWidth="1"/>
    <col min="27" max="27" width="0.2890625" style="1" hidden="1" customWidth="1"/>
    <col min="28" max="28" width="13.8515625" style="1" hidden="1" customWidth="1"/>
    <col min="29" max="29" width="13.57421875" style="1" hidden="1" customWidth="1"/>
    <col min="30" max="30" width="12.8515625" style="1" hidden="1" customWidth="1"/>
    <col min="31" max="31" width="0.13671875" style="1" hidden="1" customWidth="1"/>
    <col min="32" max="33" width="14.7109375" style="1" hidden="1" customWidth="1"/>
    <col min="34" max="34" width="15.8515625" style="1" hidden="1" customWidth="1"/>
    <col min="35" max="35" width="15.57421875" style="1" customWidth="1"/>
    <col min="36" max="37" width="15.28125" style="1" customWidth="1"/>
    <col min="38" max="16384" width="9.140625" style="1" customWidth="1"/>
  </cols>
  <sheetData>
    <row r="1" spans="5:35" ht="18">
      <c r="E1" s="2" t="s">
        <v>0</v>
      </c>
      <c r="H1" s="3"/>
      <c r="M1" s="4" t="s">
        <v>0</v>
      </c>
      <c r="N1" s="5"/>
      <c r="O1" s="4" t="s">
        <v>0</v>
      </c>
      <c r="P1" s="5"/>
      <c r="Q1" s="4" t="s">
        <v>0</v>
      </c>
      <c r="R1" s="5"/>
      <c r="S1" s="2" t="s">
        <v>1</v>
      </c>
      <c r="U1" s="2" t="s">
        <v>1</v>
      </c>
      <c r="W1" s="4" t="s">
        <v>1</v>
      </c>
      <c r="X1" s="56"/>
      <c r="Z1" s="59" t="s">
        <v>1</v>
      </c>
      <c r="AA1" s="63" t="s">
        <v>1</v>
      </c>
      <c r="AC1" s="63" t="s">
        <v>1</v>
      </c>
      <c r="AE1" s="63" t="s">
        <v>1</v>
      </c>
      <c r="AG1" s="63" t="s">
        <v>1</v>
      </c>
      <c r="AI1" s="63" t="s">
        <v>1</v>
      </c>
    </row>
    <row r="2" spans="5:35" ht="18">
      <c r="E2" s="2" t="s">
        <v>2</v>
      </c>
      <c r="H2" s="3"/>
      <c r="M2" s="4" t="s">
        <v>3</v>
      </c>
      <c r="N2" s="5"/>
      <c r="O2" s="4" t="s">
        <v>3</v>
      </c>
      <c r="P2" s="5"/>
      <c r="Q2" s="4" t="s">
        <v>3</v>
      </c>
      <c r="R2" s="5"/>
      <c r="S2" s="2" t="s">
        <v>45</v>
      </c>
      <c r="U2" s="2" t="s">
        <v>45</v>
      </c>
      <c r="W2" s="4" t="s">
        <v>52</v>
      </c>
      <c r="X2" s="56"/>
      <c r="Z2" s="59" t="s">
        <v>54</v>
      </c>
      <c r="AA2" s="63" t="s">
        <v>58</v>
      </c>
      <c r="AC2" s="63"/>
      <c r="AE2" s="63" t="s">
        <v>71</v>
      </c>
      <c r="AG2" s="63" t="s">
        <v>75</v>
      </c>
      <c r="AI2" s="63" t="s">
        <v>79</v>
      </c>
    </row>
    <row r="3" spans="4:35" ht="18">
      <c r="D3" s="5"/>
      <c r="E3" s="5"/>
      <c r="Z3" s="59" t="s">
        <v>4</v>
      </c>
      <c r="AA3" s="63" t="s">
        <v>4</v>
      </c>
      <c r="AC3" s="63"/>
      <c r="AE3" s="63" t="s">
        <v>4</v>
      </c>
      <c r="AG3" s="63" t="s">
        <v>4</v>
      </c>
      <c r="AI3" s="63" t="s">
        <v>4</v>
      </c>
    </row>
    <row r="4" spans="26:37" ht="18">
      <c r="Z4" s="59" t="s">
        <v>55</v>
      </c>
      <c r="AA4" s="60" t="s">
        <v>64</v>
      </c>
      <c r="AC4" s="94" t="s">
        <v>78</v>
      </c>
      <c r="AD4" s="94"/>
      <c r="AE4" s="74"/>
      <c r="AF4" s="74"/>
      <c r="AG4" s="74"/>
      <c r="AH4" s="74"/>
      <c r="AI4" s="74"/>
      <c r="AJ4" s="74"/>
      <c r="AK4" s="74"/>
    </row>
    <row r="5" ht="15.75">
      <c r="Z5" s="60"/>
    </row>
    <row r="6" spans="1:27" ht="18">
      <c r="A6" s="73" t="s">
        <v>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</row>
    <row r="7" spans="1:27" ht="18">
      <c r="A7" s="73" t="s">
        <v>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9" spans="1:27" ht="18">
      <c r="A9" s="73" t="s">
        <v>10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</row>
    <row r="10" spans="1:5" ht="15.75">
      <c r="A10" s="8"/>
      <c r="B10" s="8"/>
      <c r="C10" s="8"/>
      <c r="D10" s="8"/>
      <c r="E10" s="8"/>
    </row>
    <row r="11" spans="1:37" ht="15.75" customHeight="1">
      <c r="A11" s="76" t="s">
        <v>11</v>
      </c>
      <c r="B11" s="77"/>
      <c r="C11" s="77"/>
      <c r="D11" s="78" t="s">
        <v>12</v>
      </c>
      <c r="E11" s="9" t="s">
        <v>13</v>
      </c>
      <c r="F11" s="10" t="s">
        <v>14</v>
      </c>
      <c r="G11" s="9" t="s">
        <v>15</v>
      </c>
      <c r="H11" s="10" t="s">
        <v>14</v>
      </c>
      <c r="I11" s="9" t="s">
        <v>15</v>
      </c>
      <c r="J11" s="10" t="s">
        <v>14</v>
      </c>
      <c r="K11" s="10" t="s">
        <v>15</v>
      </c>
      <c r="L11" s="11" t="s">
        <v>14</v>
      </c>
      <c r="M11" s="9" t="s">
        <v>16</v>
      </c>
      <c r="N11" s="12" t="s">
        <v>14</v>
      </c>
      <c r="O11" s="12" t="s">
        <v>15</v>
      </c>
      <c r="P11" s="12" t="s">
        <v>14</v>
      </c>
      <c r="Q11" s="12" t="s">
        <v>15</v>
      </c>
      <c r="R11" s="12" t="s">
        <v>14</v>
      </c>
      <c r="S11" s="10" t="s">
        <v>17</v>
      </c>
      <c r="T11" s="10" t="s">
        <v>14</v>
      </c>
      <c r="U11" s="10" t="s">
        <v>47</v>
      </c>
      <c r="V11" s="10" t="s">
        <v>14</v>
      </c>
      <c r="W11" s="10" t="s">
        <v>47</v>
      </c>
      <c r="X11" s="10" t="s">
        <v>14</v>
      </c>
      <c r="Y11" s="10" t="s">
        <v>47</v>
      </c>
      <c r="Z11" s="57" t="s">
        <v>14</v>
      </c>
      <c r="AA11" s="89" t="s">
        <v>62</v>
      </c>
      <c r="AB11" s="89" t="s">
        <v>65</v>
      </c>
      <c r="AC11" s="89" t="s">
        <v>62</v>
      </c>
      <c r="AD11" s="89" t="s">
        <v>67</v>
      </c>
      <c r="AE11" s="89" t="s">
        <v>62</v>
      </c>
      <c r="AF11" s="89" t="s">
        <v>70</v>
      </c>
      <c r="AG11" s="95" t="s">
        <v>62</v>
      </c>
      <c r="AH11" s="89" t="s">
        <v>72</v>
      </c>
      <c r="AI11" s="89" t="s">
        <v>77</v>
      </c>
      <c r="AJ11" s="89" t="s">
        <v>76</v>
      </c>
      <c r="AK11" s="89" t="s">
        <v>63</v>
      </c>
    </row>
    <row r="12" spans="1:37" ht="15.75">
      <c r="A12" s="13" t="s">
        <v>18</v>
      </c>
      <c r="B12" s="14" t="s">
        <v>19</v>
      </c>
      <c r="C12" s="13" t="s">
        <v>20</v>
      </c>
      <c r="D12" s="79"/>
      <c r="E12" s="15" t="s">
        <v>21</v>
      </c>
      <c r="F12" s="16" t="s">
        <v>22</v>
      </c>
      <c r="G12" s="15" t="s">
        <v>23</v>
      </c>
      <c r="H12" s="16" t="s">
        <v>24</v>
      </c>
      <c r="I12" s="15" t="s">
        <v>23</v>
      </c>
      <c r="J12" s="16" t="s">
        <v>25</v>
      </c>
      <c r="K12" s="16" t="s">
        <v>23</v>
      </c>
      <c r="L12" s="17" t="s">
        <v>26</v>
      </c>
      <c r="M12" s="15" t="s">
        <v>27</v>
      </c>
      <c r="N12" s="18" t="s">
        <v>28</v>
      </c>
      <c r="O12" s="18" t="s">
        <v>23</v>
      </c>
      <c r="P12" s="18" t="s">
        <v>29</v>
      </c>
      <c r="Q12" s="18" t="s">
        <v>23</v>
      </c>
      <c r="R12" s="18" t="s">
        <v>30</v>
      </c>
      <c r="S12" s="16" t="s">
        <v>42</v>
      </c>
      <c r="T12" s="16" t="s">
        <v>49</v>
      </c>
      <c r="U12" s="16" t="s">
        <v>48</v>
      </c>
      <c r="V12" s="16" t="s">
        <v>50</v>
      </c>
      <c r="W12" s="16" t="s">
        <v>48</v>
      </c>
      <c r="X12" s="16" t="s">
        <v>51</v>
      </c>
      <c r="Y12" s="16" t="s">
        <v>48</v>
      </c>
      <c r="Z12" s="58" t="s">
        <v>53</v>
      </c>
      <c r="AA12" s="91"/>
      <c r="AB12" s="90"/>
      <c r="AC12" s="90"/>
      <c r="AD12" s="90"/>
      <c r="AE12" s="90"/>
      <c r="AF12" s="90"/>
      <c r="AG12" s="96"/>
      <c r="AH12" s="90"/>
      <c r="AI12" s="90"/>
      <c r="AJ12" s="90"/>
      <c r="AK12" s="90"/>
    </row>
    <row r="13" spans="1:37" ht="15">
      <c r="A13" s="19" t="s">
        <v>31</v>
      </c>
      <c r="B13" s="19" t="s">
        <v>32</v>
      </c>
      <c r="C13" s="20">
        <v>2110</v>
      </c>
      <c r="D13" s="21" t="s">
        <v>56</v>
      </c>
      <c r="E13" s="22">
        <v>50000</v>
      </c>
      <c r="G13" s="22">
        <f>E13+F13</f>
        <v>50000</v>
      </c>
      <c r="I13" s="22">
        <f>G13+H13</f>
        <v>50000</v>
      </c>
      <c r="K13" s="22">
        <f>I13+J13</f>
        <v>50000</v>
      </c>
      <c r="M13" s="23">
        <v>55000</v>
      </c>
      <c r="N13" s="24">
        <v>-5000</v>
      </c>
      <c r="O13" s="22">
        <f>M13+N13</f>
        <v>50000</v>
      </c>
      <c r="P13" s="24"/>
      <c r="Q13" s="22">
        <f>O13+P13</f>
        <v>50000</v>
      </c>
      <c r="R13" s="24"/>
      <c r="S13" s="22">
        <v>20000</v>
      </c>
      <c r="T13" s="22"/>
      <c r="U13" s="22">
        <f>S13+T13</f>
        <v>20000</v>
      </c>
      <c r="V13" s="22"/>
      <c r="W13" s="22">
        <f>U13+V13</f>
        <v>20000</v>
      </c>
      <c r="X13" s="22"/>
      <c r="Y13" s="22">
        <f>W13+X13</f>
        <v>20000</v>
      </c>
      <c r="Z13" s="27"/>
      <c r="AA13" s="28">
        <v>20000</v>
      </c>
      <c r="AB13" s="22"/>
      <c r="AC13" s="22">
        <f>AA13+AB13</f>
        <v>20000</v>
      </c>
      <c r="AD13" s="28"/>
      <c r="AE13" s="28">
        <f>AC13+AD13</f>
        <v>20000</v>
      </c>
      <c r="AF13" s="28"/>
      <c r="AG13" s="28">
        <f>AE13+AF13</f>
        <v>20000</v>
      </c>
      <c r="AH13" s="22"/>
      <c r="AI13" s="22">
        <f>AG13+AH13</f>
        <v>20000</v>
      </c>
      <c r="AJ13" s="28">
        <v>6000</v>
      </c>
      <c r="AK13" s="28">
        <f>AI13+AJ13</f>
        <v>26000</v>
      </c>
    </row>
    <row r="14" spans="1:37" ht="15">
      <c r="A14" s="25"/>
      <c r="B14" s="25"/>
      <c r="C14" s="26"/>
      <c r="D14" s="27" t="s">
        <v>57</v>
      </c>
      <c r="E14" s="28"/>
      <c r="G14" s="28"/>
      <c r="I14" s="28"/>
      <c r="K14" s="28"/>
      <c r="M14" s="29"/>
      <c r="N14" s="24"/>
      <c r="O14" s="28"/>
      <c r="P14" s="24"/>
      <c r="Q14" s="28"/>
      <c r="R14" s="24"/>
      <c r="S14" s="28"/>
      <c r="T14" s="28"/>
      <c r="U14" s="28"/>
      <c r="V14" s="28"/>
      <c r="W14" s="28"/>
      <c r="X14" s="28"/>
      <c r="Y14" s="28"/>
      <c r="Z14" s="27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1:37" ht="15.75">
      <c r="A15" s="80"/>
      <c r="B15" s="81"/>
      <c r="C15" s="81"/>
      <c r="D15" s="82"/>
      <c r="E15" s="30">
        <v>50000</v>
      </c>
      <c r="F15" s="31"/>
      <c r="G15" s="32">
        <f>E15+F15</f>
        <v>50000</v>
      </c>
      <c r="H15" s="31"/>
      <c r="I15" s="32">
        <f>G15+H15</f>
        <v>50000</v>
      </c>
      <c r="J15" s="31"/>
      <c r="K15" s="30">
        <f>I15+J15</f>
        <v>50000</v>
      </c>
      <c r="L15" s="31"/>
      <c r="M15" s="33">
        <f>M13</f>
        <v>55000</v>
      </c>
      <c r="N15" s="34">
        <f>N13</f>
        <v>-5000</v>
      </c>
      <c r="O15" s="33">
        <f>O13</f>
        <v>50000</v>
      </c>
      <c r="P15" s="34"/>
      <c r="Q15" s="33">
        <f>Q13</f>
        <v>50000</v>
      </c>
      <c r="R15" s="34"/>
      <c r="S15" s="33">
        <f>S13</f>
        <v>20000</v>
      </c>
      <c r="T15" s="33"/>
      <c r="U15" s="33">
        <f>U13</f>
        <v>20000</v>
      </c>
      <c r="V15" s="33"/>
      <c r="W15" s="33">
        <f>W13</f>
        <v>20000</v>
      </c>
      <c r="X15" s="33"/>
      <c r="Y15" s="33">
        <f>Y13</f>
        <v>20000</v>
      </c>
      <c r="Z15" s="33"/>
      <c r="AA15" s="33">
        <f>AA13</f>
        <v>20000</v>
      </c>
      <c r="AB15" s="67"/>
      <c r="AC15" s="67">
        <f aca="true" t="shared" si="0" ref="AC15:AC52">AA15+AB15</f>
        <v>20000</v>
      </c>
      <c r="AD15" s="67"/>
      <c r="AE15" s="67">
        <f aca="true" t="shared" si="1" ref="AE15:AE52">AC15+AD15</f>
        <v>20000</v>
      </c>
      <c r="AF15" s="67"/>
      <c r="AG15" s="67">
        <f aca="true" t="shared" si="2" ref="AG15:AG52">AE15+AF15</f>
        <v>20000</v>
      </c>
      <c r="AH15" s="67"/>
      <c r="AI15" s="67">
        <f aca="true" t="shared" si="3" ref="AI15:AI52">AG15+AH15</f>
        <v>20000</v>
      </c>
      <c r="AJ15" s="67">
        <v>6000</v>
      </c>
      <c r="AK15" s="67">
        <f aca="true" t="shared" si="4" ref="AK15:AK52">AI15+AJ15</f>
        <v>26000</v>
      </c>
    </row>
    <row r="16" spans="1:37" ht="15">
      <c r="A16" s="25" t="s">
        <v>35</v>
      </c>
      <c r="B16" s="25" t="s">
        <v>36</v>
      </c>
      <c r="C16" s="26">
        <v>2110</v>
      </c>
      <c r="D16" s="21" t="s">
        <v>56</v>
      </c>
      <c r="E16" s="28">
        <v>50000</v>
      </c>
      <c r="G16" s="28">
        <f>E16+F16</f>
        <v>50000</v>
      </c>
      <c r="I16" s="28">
        <f>G16+H16</f>
        <v>50000</v>
      </c>
      <c r="K16" s="28">
        <f>I16+J16</f>
        <v>50000</v>
      </c>
      <c r="M16" s="29">
        <v>50000</v>
      </c>
      <c r="N16" s="24">
        <v>-10000</v>
      </c>
      <c r="O16" s="28">
        <f>M16+N16</f>
        <v>40000</v>
      </c>
      <c r="P16" s="24"/>
      <c r="Q16" s="28">
        <f>O16+P16</f>
        <v>40000</v>
      </c>
      <c r="R16" s="24"/>
      <c r="S16" s="28">
        <v>71000</v>
      </c>
      <c r="T16" s="28"/>
      <c r="U16" s="28">
        <f>S16+T16</f>
        <v>71000</v>
      </c>
      <c r="V16" s="28"/>
      <c r="W16" s="28">
        <f>U16+V16</f>
        <v>71000</v>
      </c>
      <c r="X16" s="28"/>
      <c r="Y16" s="28">
        <f>W16+X16</f>
        <v>71000</v>
      </c>
      <c r="Z16" s="27"/>
      <c r="AA16" s="28">
        <v>70000</v>
      </c>
      <c r="AB16" s="28">
        <v>-10000</v>
      </c>
      <c r="AC16" s="28">
        <f t="shared" si="0"/>
        <v>60000</v>
      </c>
      <c r="AD16" s="28"/>
      <c r="AE16" s="28">
        <f t="shared" si="1"/>
        <v>60000</v>
      </c>
      <c r="AF16" s="28"/>
      <c r="AG16" s="28">
        <f t="shared" si="2"/>
        <v>60000</v>
      </c>
      <c r="AH16" s="28"/>
      <c r="AI16" s="28">
        <f t="shared" si="3"/>
        <v>60000</v>
      </c>
      <c r="AJ16" s="28"/>
      <c r="AK16" s="28">
        <f t="shared" si="4"/>
        <v>60000</v>
      </c>
    </row>
    <row r="17" spans="1:37" ht="15">
      <c r="A17" s="26"/>
      <c r="B17" s="26"/>
      <c r="C17" s="26"/>
      <c r="D17" s="27" t="s">
        <v>57</v>
      </c>
      <c r="E17" s="27"/>
      <c r="G17" s="28"/>
      <c r="I17" s="28"/>
      <c r="K17" s="35"/>
      <c r="M17" s="29"/>
      <c r="N17" s="24"/>
      <c r="O17" s="28"/>
      <c r="P17" s="24"/>
      <c r="Q17" s="28"/>
      <c r="R17" s="24"/>
      <c r="S17" s="28"/>
      <c r="T17" s="28"/>
      <c r="U17" s="28"/>
      <c r="V17" s="28"/>
      <c r="W17" s="28"/>
      <c r="X17" s="28"/>
      <c r="Y17" s="28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</row>
    <row r="18" spans="1:37" ht="15.75">
      <c r="A18" s="80"/>
      <c r="B18" s="81"/>
      <c r="C18" s="81"/>
      <c r="D18" s="85"/>
      <c r="E18" s="30">
        <v>50000</v>
      </c>
      <c r="F18" s="31"/>
      <c r="G18" s="32">
        <f>E18+F18</f>
        <v>50000</v>
      </c>
      <c r="H18" s="31"/>
      <c r="I18" s="32">
        <f>G18+H18</f>
        <v>50000</v>
      </c>
      <c r="J18" s="31"/>
      <c r="K18" s="30">
        <f>I18+J18</f>
        <v>50000</v>
      </c>
      <c r="L18" s="31"/>
      <c r="M18" s="33">
        <f>M16</f>
        <v>50000</v>
      </c>
      <c r="N18" s="34">
        <f>N16</f>
        <v>-10000</v>
      </c>
      <c r="O18" s="33">
        <f>O16</f>
        <v>40000</v>
      </c>
      <c r="P18" s="34"/>
      <c r="Q18" s="33">
        <f>Q16</f>
        <v>40000</v>
      </c>
      <c r="R18" s="34"/>
      <c r="S18" s="33">
        <f>S16</f>
        <v>71000</v>
      </c>
      <c r="T18" s="33"/>
      <c r="U18" s="33">
        <f>U16</f>
        <v>71000</v>
      </c>
      <c r="V18" s="33"/>
      <c r="W18" s="33">
        <f>W16</f>
        <v>71000</v>
      </c>
      <c r="X18" s="33"/>
      <c r="Y18" s="33">
        <f>Y16</f>
        <v>71000</v>
      </c>
      <c r="Z18" s="33"/>
      <c r="AA18" s="33">
        <f>AA16</f>
        <v>70000</v>
      </c>
      <c r="AB18" s="67">
        <f>SUM(AB16:AB17)</f>
        <v>-10000</v>
      </c>
      <c r="AC18" s="67">
        <f t="shared" si="0"/>
        <v>60000</v>
      </c>
      <c r="AD18" s="67"/>
      <c r="AE18" s="67">
        <f t="shared" si="1"/>
        <v>60000</v>
      </c>
      <c r="AF18" s="67"/>
      <c r="AG18" s="67">
        <f t="shared" si="2"/>
        <v>60000</v>
      </c>
      <c r="AH18" s="67"/>
      <c r="AI18" s="67">
        <f t="shared" si="3"/>
        <v>60000</v>
      </c>
      <c r="AJ18" s="67"/>
      <c r="AK18" s="67">
        <f t="shared" si="4"/>
        <v>60000</v>
      </c>
    </row>
    <row r="19" spans="1:37" ht="15">
      <c r="A19" s="26">
        <v>710</v>
      </c>
      <c r="B19" s="26">
        <v>71013</v>
      </c>
      <c r="C19" s="38">
        <v>2110</v>
      </c>
      <c r="D19" s="21" t="s">
        <v>56</v>
      </c>
      <c r="E19" s="65">
        <v>80000</v>
      </c>
      <c r="G19" s="22">
        <f>E19+F19</f>
        <v>80000</v>
      </c>
      <c r="I19" s="28">
        <f>G19+H19</f>
        <v>80000</v>
      </c>
      <c r="K19" s="28">
        <f>I19+J19</f>
        <v>80000</v>
      </c>
      <c r="M19" s="23">
        <v>70000</v>
      </c>
      <c r="N19" s="24">
        <v>-30000</v>
      </c>
      <c r="O19" s="28">
        <f>M19+N19</f>
        <v>40000</v>
      </c>
      <c r="P19" s="24"/>
      <c r="Q19" s="28">
        <f>O19+P19</f>
        <v>40000</v>
      </c>
      <c r="R19" s="24"/>
      <c r="S19" s="28">
        <v>45000</v>
      </c>
      <c r="T19" s="28">
        <v>-10000</v>
      </c>
      <c r="U19" s="28">
        <f>S19+T19</f>
        <v>35000</v>
      </c>
      <c r="V19" s="28"/>
      <c r="W19" s="28">
        <f>U19+V19</f>
        <v>35000</v>
      </c>
      <c r="X19" s="28"/>
      <c r="Y19" s="28">
        <f>W19+X19</f>
        <v>35000</v>
      </c>
      <c r="Z19" s="27"/>
      <c r="AA19" s="28">
        <v>33000</v>
      </c>
      <c r="AB19" s="28"/>
      <c r="AC19" s="28">
        <f t="shared" si="0"/>
        <v>33000</v>
      </c>
      <c r="AD19" s="28"/>
      <c r="AE19" s="28">
        <f t="shared" si="1"/>
        <v>33000</v>
      </c>
      <c r="AF19" s="28"/>
      <c r="AG19" s="28">
        <f t="shared" si="2"/>
        <v>33000</v>
      </c>
      <c r="AH19" s="28"/>
      <c r="AI19" s="28">
        <f t="shared" si="3"/>
        <v>33000</v>
      </c>
      <c r="AJ19" s="28"/>
      <c r="AK19" s="28">
        <f t="shared" si="4"/>
        <v>33000</v>
      </c>
    </row>
    <row r="20" spans="1:37" ht="15">
      <c r="A20" s="26"/>
      <c r="B20" s="26"/>
      <c r="C20" s="38"/>
      <c r="D20" s="27" t="s">
        <v>57</v>
      </c>
      <c r="E20" s="53"/>
      <c r="G20" s="28"/>
      <c r="I20" s="28"/>
      <c r="K20" s="28"/>
      <c r="M20" s="29"/>
      <c r="N20" s="24"/>
      <c r="O20" s="28"/>
      <c r="P20" s="24"/>
      <c r="Q20" s="28"/>
      <c r="R20" s="24"/>
      <c r="S20" s="28"/>
      <c r="T20" s="28"/>
      <c r="U20" s="28"/>
      <c r="V20" s="28"/>
      <c r="W20" s="28"/>
      <c r="X20" s="28"/>
      <c r="Y20" s="28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 ht="15">
      <c r="A21" s="26"/>
      <c r="B21" s="26">
        <v>71014</v>
      </c>
      <c r="C21" s="38">
        <v>2110</v>
      </c>
      <c r="D21" s="27" t="s">
        <v>56</v>
      </c>
      <c r="E21" s="65">
        <v>70000</v>
      </c>
      <c r="G21" s="28">
        <f>E21+F21</f>
        <v>70000</v>
      </c>
      <c r="I21" s="28">
        <f>G21+H21</f>
        <v>70000</v>
      </c>
      <c r="K21" s="28">
        <f>I21+J21</f>
        <v>70000</v>
      </c>
      <c r="M21" s="29">
        <v>90000</v>
      </c>
      <c r="N21" s="24">
        <v>-35000</v>
      </c>
      <c r="O21" s="28">
        <f>M21+N21</f>
        <v>55000</v>
      </c>
      <c r="P21" s="24"/>
      <c r="Q21" s="28">
        <f>O21+P21</f>
        <v>55000</v>
      </c>
      <c r="R21" s="24"/>
      <c r="S21" s="28">
        <v>40000</v>
      </c>
      <c r="T21" s="28"/>
      <c r="U21" s="28">
        <f>S21+T21</f>
        <v>40000</v>
      </c>
      <c r="V21" s="28"/>
      <c r="W21" s="28">
        <f>U21+V21</f>
        <v>40000</v>
      </c>
      <c r="X21" s="28"/>
      <c r="Y21" s="28">
        <f>W21+X21</f>
        <v>40000</v>
      </c>
      <c r="Z21" s="27"/>
      <c r="AA21" s="28">
        <v>40000</v>
      </c>
      <c r="AB21" s="28"/>
      <c r="AC21" s="28">
        <f t="shared" si="0"/>
        <v>40000</v>
      </c>
      <c r="AD21" s="28"/>
      <c r="AE21" s="28">
        <f t="shared" si="1"/>
        <v>40000</v>
      </c>
      <c r="AF21" s="28"/>
      <c r="AG21" s="28">
        <f t="shared" si="2"/>
        <v>40000</v>
      </c>
      <c r="AH21" s="28"/>
      <c r="AI21" s="28">
        <f t="shared" si="3"/>
        <v>40000</v>
      </c>
      <c r="AJ21" s="28"/>
      <c r="AK21" s="28">
        <f t="shared" si="4"/>
        <v>40000</v>
      </c>
    </row>
    <row r="22" spans="1:37" ht="15">
      <c r="A22" s="26"/>
      <c r="B22" s="26"/>
      <c r="C22" s="38"/>
      <c r="D22" s="27" t="s">
        <v>57</v>
      </c>
      <c r="E22" s="53"/>
      <c r="G22" s="28"/>
      <c r="I22" s="28"/>
      <c r="K22" s="28"/>
      <c r="M22" s="29"/>
      <c r="N22" s="24"/>
      <c r="O22" s="28"/>
      <c r="P22" s="24"/>
      <c r="Q22" s="28"/>
      <c r="R22" s="24"/>
      <c r="S22" s="28"/>
      <c r="T22" s="28"/>
      <c r="U22" s="28"/>
      <c r="V22" s="28"/>
      <c r="W22" s="28"/>
      <c r="X22" s="28"/>
      <c r="Y22" s="28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</row>
    <row r="23" spans="1:37" ht="15">
      <c r="A23" s="26"/>
      <c r="B23" s="26">
        <v>71015</v>
      </c>
      <c r="C23" s="38">
        <v>2110</v>
      </c>
      <c r="D23" s="27" t="s">
        <v>56</v>
      </c>
      <c r="E23" s="65">
        <v>85000</v>
      </c>
      <c r="G23" s="28">
        <f>E23+F23</f>
        <v>85000</v>
      </c>
      <c r="I23" s="28">
        <f>G23+H23</f>
        <v>85000</v>
      </c>
      <c r="K23" s="28">
        <f>I23+J23</f>
        <v>85000</v>
      </c>
      <c r="M23" s="29">
        <v>80000</v>
      </c>
      <c r="N23" s="24">
        <v>-5000</v>
      </c>
      <c r="O23" s="28">
        <f>M23+N23</f>
        <v>75000</v>
      </c>
      <c r="P23" s="24"/>
      <c r="Q23" s="28">
        <f>O23+P23</f>
        <v>75000</v>
      </c>
      <c r="R23" s="24"/>
      <c r="S23" s="28">
        <v>184000</v>
      </c>
      <c r="T23" s="28"/>
      <c r="U23" s="28">
        <f>S23+T23</f>
        <v>184000</v>
      </c>
      <c r="V23" s="28"/>
      <c r="W23" s="28">
        <f>U23+V23</f>
        <v>184000</v>
      </c>
      <c r="X23" s="28"/>
      <c r="Y23" s="28">
        <f>W23+X23</f>
        <v>184000</v>
      </c>
      <c r="Z23" s="27"/>
      <c r="AA23" s="28">
        <v>219000</v>
      </c>
      <c r="AB23" s="28">
        <v>25000</v>
      </c>
      <c r="AC23" s="28">
        <f t="shared" si="0"/>
        <v>244000</v>
      </c>
      <c r="AD23" s="28"/>
      <c r="AE23" s="28">
        <f t="shared" si="1"/>
        <v>244000</v>
      </c>
      <c r="AF23" s="28">
        <v>30000</v>
      </c>
      <c r="AG23" s="28">
        <f t="shared" si="2"/>
        <v>274000</v>
      </c>
      <c r="AH23" s="28"/>
      <c r="AI23" s="28">
        <f t="shared" si="3"/>
        <v>274000</v>
      </c>
      <c r="AJ23" s="28"/>
      <c r="AK23" s="28">
        <f t="shared" si="4"/>
        <v>274000</v>
      </c>
    </row>
    <row r="24" spans="1:37" ht="15">
      <c r="A24" s="26"/>
      <c r="B24" s="26"/>
      <c r="C24" s="38"/>
      <c r="D24" s="27" t="s">
        <v>57</v>
      </c>
      <c r="E24" s="53"/>
      <c r="G24" s="28"/>
      <c r="I24" s="28"/>
      <c r="K24" s="28"/>
      <c r="M24" s="29"/>
      <c r="N24" s="24"/>
      <c r="O24" s="28"/>
      <c r="P24" s="24"/>
      <c r="Q24" s="28"/>
      <c r="R24" s="24"/>
      <c r="S24" s="28"/>
      <c r="T24" s="28"/>
      <c r="U24" s="28"/>
      <c r="V24" s="28"/>
      <c r="W24" s="28"/>
      <c r="X24" s="28"/>
      <c r="Y24" s="28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ht="15">
      <c r="A25" s="38"/>
      <c r="B25" s="26"/>
      <c r="C25" s="38">
        <v>6410</v>
      </c>
      <c r="D25" s="27" t="s">
        <v>43</v>
      </c>
      <c r="E25" s="53"/>
      <c r="G25" s="54"/>
      <c r="I25" s="54"/>
      <c r="K25" s="28"/>
      <c r="M25" s="29"/>
      <c r="N25" s="24"/>
      <c r="O25" s="28"/>
      <c r="P25" s="24"/>
      <c r="Q25" s="28"/>
      <c r="R25" s="24"/>
      <c r="S25" s="28">
        <v>7000</v>
      </c>
      <c r="T25" s="28"/>
      <c r="U25" s="28">
        <f>S25+T25</f>
        <v>7000</v>
      </c>
      <c r="V25" s="28"/>
      <c r="W25" s="28">
        <f>U25+V25</f>
        <v>7000</v>
      </c>
      <c r="X25" s="28"/>
      <c r="Y25" s="28">
        <v>7000</v>
      </c>
      <c r="Z25" s="27"/>
      <c r="AA25" s="28">
        <v>7000</v>
      </c>
      <c r="AB25" s="28"/>
      <c r="AC25" s="28">
        <f t="shared" si="0"/>
        <v>7000</v>
      </c>
      <c r="AD25" s="28"/>
      <c r="AE25" s="28">
        <f t="shared" si="1"/>
        <v>7000</v>
      </c>
      <c r="AF25" s="28"/>
      <c r="AG25" s="28">
        <f t="shared" si="2"/>
        <v>7000</v>
      </c>
      <c r="AH25" s="28"/>
      <c r="AI25" s="28">
        <f t="shared" si="3"/>
        <v>7000</v>
      </c>
      <c r="AJ25" s="28"/>
      <c r="AK25" s="28">
        <f t="shared" si="4"/>
        <v>7000</v>
      </c>
    </row>
    <row r="26" spans="1:37" ht="15">
      <c r="A26" s="38"/>
      <c r="B26" s="55"/>
      <c r="C26" s="66"/>
      <c r="D26" s="39" t="s">
        <v>39</v>
      </c>
      <c r="E26" s="53"/>
      <c r="G26" s="54"/>
      <c r="I26" s="54"/>
      <c r="K26" s="28"/>
      <c r="M26" s="29"/>
      <c r="N26" s="24"/>
      <c r="O26" s="28"/>
      <c r="P26" s="24"/>
      <c r="Q26" s="28"/>
      <c r="R26" s="24"/>
      <c r="S26" s="28"/>
      <c r="T26" s="28"/>
      <c r="U26" s="28"/>
      <c r="V26" s="28"/>
      <c r="W26" s="28"/>
      <c r="X26" s="28"/>
      <c r="Y26" s="28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</row>
    <row r="27" spans="1:37" ht="15.75">
      <c r="A27" s="80"/>
      <c r="B27" s="81"/>
      <c r="C27" s="81"/>
      <c r="D27" s="86"/>
      <c r="E27" s="30">
        <f>E19+E21+E23</f>
        <v>235000</v>
      </c>
      <c r="F27" s="31"/>
      <c r="G27" s="32">
        <f>E27+F27</f>
        <v>235000</v>
      </c>
      <c r="H27" s="31"/>
      <c r="I27" s="32">
        <f>G27+H27</f>
        <v>235000</v>
      </c>
      <c r="J27" s="31"/>
      <c r="K27" s="30">
        <f>I27+J27</f>
        <v>235000</v>
      </c>
      <c r="L27" s="31"/>
      <c r="M27" s="33">
        <f>M23+M21+M19</f>
        <v>240000</v>
      </c>
      <c r="N27" s="34">
        <f>N23+N21+N19</f>
        <v>-70000</v>
      </c>
      <c r="O27" s="33">
        <f>O23+O21+O19</f>
        <v>170000</v>
      </c>
      <c r="P27" s="34"/>
      <c r="Q27" s="33">
        <f>Q23+Q21+Q19</f>
        <v>170000</v>
      </c>
      <c r="R27" s="34"/>
      <c r="S27" s="33">
        <f>S23+S21+S19+S25</f>
        <v>276000</v>
      </c>
      <c r="T27" s="33">
        <f>T23+T21+T19+T25</f>
        <v>-10000</v>
      </c>
      <c r="U27" s="33">
        <f>U23+U21+U19+U25</f>
        <v>266000</v>
      </c>
      <c r="V27" s="33"/>
      <c r="W27" s="33">
        <f>W23+W21+W19+W25</f>
        <v>266000</v>
      </c>
      <c r="X27" s="33"/>
      <c r="Y27" s="33">
        <f>Y23+Y21+Y19+Y25</f>
        <v>266000</v>
      </c>
      <c r="Z27" s="33"/>
      <c r="AA27" s="33">
        <f>AA23+AA21+AA19+AA25</f>
        <v>299000</v>
      </c>
      <c r="AB27" s="67">
        <f>SUM(AB19:AB26)</f>
        <v>25000</v>
      </c>
      <c r="AC27" s="67">
        <f t="shared" si="0"/>
        <v>324000</v>
      </c>
      <c r="AD27" s="67"/>
      <c r="AE27" s="67">
        <f>SUM(AE19:AE26)</f>
        <v>324000</v>
      </c>
      <c r="AF27" s="67">
        <f>SUM(AF19:AF26)</f>
        <v>30000</v>
      </c>
      <c r="AG27" s="67">
        <f t="shared" si="2"/>
        <v>354000</v>
      </c>
      <c r="AH27" s="67"/>
      <c r="AI27" s="67">
        <f t="shared" si="3"/>
        <v>354000</v>
      </c>
      <c r="AJ27" s="67"/>
      <c r="AK27" s="67">
        <f t="shared" si="4"/>
        <v>354000</v>
      </c>
    </row>
    <row r="28" spans="1:37" ht="15">
      <c r="A28" s="26">
        <v>750</v>
      </c>
      <c r="B28" s="26">
        <v>75011</v>
      </c>
      <c r="C28" s="38">
        <v>2110</v>
      </c>
      <c r="D28" s="21" t="s">
        <v>56</v>
      </c>
      <c r="E28" s="65">
        <v>126816</v>
      </c>
      <c r="G28" s="28">
        <f>E28+F28</f>
        <v>126816</v>
      </c>
      <c r="I28" s="22">
        <v>119824</v>
      </c>
      <c r="J28" s="24"/>
      <c r="K28" s="22">
        <f>I28+J28</f>
        <v>119824</v>
      </c>
      <c r="M28" s="23">
        <v>113832</v>
      </c>
      <c r="N28" s="24"/>
      <c r="O28" s="28">
        <f>M28+N28</f>
        <v>113832</v>
      </c>
      <c r="P28" s="24"/>
      <c r="Q28" s="28">
        <f>O28+P28</f>
        <v>113832</v>
      </c>
      <c r="R28" s="24"/>
      <c r="S28" s="28">
        <v>125595</v>
      </c>
      <c r="T28" s="28"/>
      <c r="U28" s="28">
        <f>S28+T28</f>
        <v>125595</v>
      </c>
      <c r="V28" s="28"/>
      <c r="W28" s="28">
        <f>U28+V28</f>
        <v>125595</v>
      </c>
      <c r="X28" s="28"/>
      <c r="Y28" s="28">
        <f>W28+X28</f>
        <v>125595</v>
      </c>
      <c r="Z28" s="27"/>
      <c r="AA28" s="28">
        <v>127861</v>
      </c>
      <c r="AB28" s="28"/>
      <c r="AC28" s="28">
        <f t="shared" si="0"/>
        <v>127861</v>
      </c>
      <c r="AD28" s="28"/>
      <c r="AE28" s="28">
        <f t="shared" si="1"/>
        <v>127861</v>
      </c>
      <c r="AF28" s="28"/>
      <c r="AG28" s="28">
        <f t="shared" si="2"/>
        <v>127861</v>
      </c>
      <c r="AH28" s="28"/>
      <c r="AI28" s="28">
        <f t="shared" si="3"/>
        <v>127861</v>
      </c>
      <c r="AJ28" s="28"/>
      <c r="AK28" s="28">
        <f t="shared" si="4"/>
        <v>127861</v>
      </c>
    </row>
    <row r="29" spans="1:37" ht="15">
      <c r="A29" s="26"/>
      <c r="B29" s="26"/>
      <c r="C29" s="38"/>
      <c r="D29" s="27" t="s">
        <v>57</v>
      </c>
      <c r="E29" s="53"/>
      <c r="G29" s="28"/>
      <c r="I29" s="28"/>
      <c r="K29" s="28"/>
      <c r="M29" s="29"/>
      <c r="N29" s="24"/>
      <c r="O29" s="28"/>
      <c r="P29" s="24"/>
      <c r="Q29" s="28"/>
      <c r="R29" s="24"/>
      <c r="S29" s="28"/>
      <c r="T29" s="28"/>
      <c r="U29" s="28"/>
      <c r="V29" s="28"/>
      <c r="W29" s="28"/>
      <c r="X29" s="28"/>
      <c r="Y29" s="28"/>
      <c r="Z29" s="27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</row>
    <row r="30" spans="1:37" ht="15">
      <c r="A30" s="26"/>
      <c r="B30" s="26">
        <v>75045</v>
      </c>
      <c r="C30" s="38">
        <v>2110</v>
      </c>
      <c r="D30" s="27" t="s">
        <v>56</v>
      </c>
      <c r="E30" s="65">
        <v>22000</v>
      </c>
      <c r="G30" s="28">
        <f>E30+F30</f>
        <v>22000</v>
      </c>
      <c r="I30" s="28">
        <f>G30+H30</f>
        <v>22000</v>
      </c>
      <c r="K30" s="28">
        <f>I30+J30</f>
        <v>22000</v>
      </c>
      <c r="M30" s="29">
        <v>17600</v>
      </c>
      <c r="N30" s="24"/>
      <c r="O30" s="28">
        <f>M30+N30</f>
        <v>17600</v>
      </c>
      <c r="P30" s="24"/>
      <c r="Q30" s="28">
        <f>O30+P30</f>
        <v>17600</v>
      </c>
      <c r="R30" s="24"/>
      <c r="S30" s="28">
        <v>16000</v>
      </c>
      <c r="T30" s="28"/>
      <c r="U30" s="28">
        <f>S30+T30</f>
        <v>16000</v>
      </c>
      <c r="V30" s="28"/>
      <c r="W30" s="28">
        <f>U30+V30</f>
        <v>16000</v>
      </c>
      <c r="X30" s="28"/>
      <c r="Y30" s="28">
        <f>W30+X30</f>
        <v>16000</v>
      </c>
      <c r="Z30" s="27"/>
      <c r="AA30" s="28">
        <v>16500</v>
      </c>
      <c r="AB30" s="28"/>
      <c r="AC30" s="28">
        <f t="shared" si="0"/>
        <v>16500</v>
      </c>
      <c r="AD30" s="28"/>
      <c r="AE30" s="28">
        <f t="shared" si="1"/>
        <v>16500</v>
      </c>
      <c r="AF30" s="28"/>
      <c r="AG30" s="28">
        <f t="shared" si="2"/>
        <v>16500</v>
      </c>
      <c r="AH30" s="28"/>
      <c r="AI30" s="28">
        <f t="shared" si="3"/>
        <v>16500</v>
      </c>
      <c r="AJ30" s="28">
        <v>-107</v>
      </c>
      <c r="AK30" s="28">
        <f t="shared" si="4"/>
        <v>16393</v>
      </c>
    </row>
    <row r="31" spans="1:37" ht="15">
      <c r="A31" s="26"/>
      <c r="B31" s="26"/>
      <c r="C31" s="38"/>
      <c r="D31" s="39" t="s">
        <v>57</v>
      </c>
      <c r="E31" s="53"/>
      <c r="G31" s="35"/>
      <c r="I31" s="28"/>
      <c r="K31" s="28"/>
      <c r="M31" s="29"/>
      <c r="N31" s="24"/>
      <c r="O31" s="28"/>
      <c r="P31" s="24"/>
      <c r="Q31" s="28"/>
      <c r="R31" s="24"/>
      <c r="S31" s="28"/>
      <c r="T31" s="28"/>
      <c r="U31" s="28"/>
      <c r="V31" s="28"/>
      <c r="W31" s="28"/>
      <c r="X31" s="28"/>
      <c r="Y31" s="28"/>
      <c r="Z31" s="27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</row>
    <row r="32" spans="1:37" ht="15.75">
      <c r="A32" s="80"/>
      <c r="B32" s="81"/>
      <c r="C32" s="81"/>
      <c r="D32" s="86"/>
      <c r="E32" s="30">
        <f>E28+E30</f>
        <v>148816</v>
      </c>
      <c r="F32" s="36"/>
      <c r="G32" s="30">
        <f>E32+F32</f>
        <v>148816</v>
      </c>
      <c r="H32" s="31"/>
      <c r="I32" s="37">
        <f>I28+I30</f>
        <v>141824</v>
      </c>
      <c r="J32" s="30">
        <f>J28+J30</f>
        <v>0</v>
      </c>
      <c r="K32" s="30">
        <f>K28+K30</f>
        <v>141824</v>
      </c>
      <c r="L32" s="31"/>
      <c r="M32" s="33">
        <f>M30+M28</f>
        <v>131432</v>
      </c>
      <c r="N32" s="34"/>
      <c r="O32" s="33">
        <f>O30+O28</f>
        <v>131432</v>
      </c>
      <c r="P32" s="34"/>
      <c r="Q32" s="33">
        <f>Q30+Q28</f>
        <v>131432</v>
      </c>
      <c r="R32" s="34"/>
      <c r="S32" s="33">
        <f>S30+S28</f>
        <v>141595</v>
      </c>
      <c r="T32" s="33"/>
      <c r="U32" s="33">
        <f>U30+U28</f>
        <v>141595</v>
      </c>
      <c r="V32" s="33"/>
      <c r="W32" s="33">
        <f>W30+W28</f>
        <v>141595</v>
      </c>
      <c r="X32" s="33"/>
      <c r="Y32" s="33">
        <f>SUM(Y28:Y31)</f>
        <v>141595</v>
      </c>
      <c r="Z32" s="33"/>
      <c r="AA32" s="33">
        <f>SUM(AA28:AA31)</f>
        <v>144361</v>
      </c>
      <c r="AB32" s="67"/>
      <c r="AC32" s="67">
        <f t="shared" si="0"/>
        <v>144361</v>
      </c>
      <c r="AD32" s="67"/>
      <c r="AE32" s="67">
        <f t="shared" si="1"/>
        <v>144361</v>
      </c>
      <c r="AF32" s="67"/>
      <c r="AG32" s="67">
        <f t="shared" si="2"/>
        <v>144361</v>
      </c>
      <c r="AH32" s="67"/>
      <c r="AI32" s="67">
        <f t="shared" si="3"/>
        <v>144361</v>
      </c>
      <c r="AJ32" s="67">
        <f>SUM(AJ28:AJ31)</f>
        <v>-107</v>
      </c>
      <c r="AK32" s="67">
        <f t="shared" si="4"/>
        <v>144254</v>
      </c>
    </row>
    <row r="33" spans="1:37" ht="15">
      <c r="A33" s="26">
        <v>754</v>
      </c>
      <c r="B33" s="26">
        <v>75411</v>
      </c>
      <c r="C33" s="38">
        <v>2110</v>
      </c>
      <c r="D33" s="21" t="s">
        <v>56</v>
      </c>
      <c r="E33" s="65">
        <v>1603964</v>
      </c>
      <c r="G33" s="28">
        <f>E33+F33</f>
        <v>1603964</v>
      </c>
      <c r="I33" s="28">
        <v>1762623</v>
      </c>
      <c r="J33" s="24"/>
      <c r="K33" s="28">
        <f>I33+J33</f>
        <v>1762623</v>
      </c>
      <c r="M33" s="29">
        <v>1782242</v>
      </c>
      <c r="N33" s="24">
        <v>-7650</v>
      </c>
      <c r="O33" s="28">
        <f>M33+N33</f>
        <v>1774592</v>
      </c>
      <c r="P33" s="24">
        <v>58000</v>
      </c>
      <c r="Q33" s="28">
        <f>O33+P33</f>
        <v>1832592</v>
      </c>
      <c r="R33" s="24"/>
      <c r="S33" s="28">
        <v>2030927</v>
      </c>
      <c r="T33" s="28">
        <v>20588</v>
      </c>
      <c r="U33" s="28">
        <f>S33+T33</f>
        <v>2051515</v>
      </c>
      <c r="V33" s="28"/>
      <c r="W33" s="28">
        <f>U33+V33</f>
        <v>2051515</v>
      </c>
      <c r="X33" s="28">
        <v>27859</v>
      </c>
      <c r="Y33" s="28">
        <f>W33+X33</f>
        <v>2079374</v>
      </c>
      <c r="Z33" s="28">
        <v>17914</v>
      </c>
      <c r="AA33" s="28">
        <v>2454041</v>
      </c>
      <c r="AB33" s="28"/>
      <c r="AC33" s="92">
        <f t="shared" si="0"/>
        <v>2454041</v>
      </c>
      <c r="AD33" s="28">
        <v>50683</v>
      </c>
      <c r="AE33" s="92">
        <f>AC33+AD33+AD34</f>
        <v>2548599</v>
      </c>
      <c r="AF33" s="28">
        <v>142771</v>
      </c>
      <c r="AG33" s="69">
        <f>AE33+AF33+AF34</f>
        <v>2666870</v>
      </c>
      <c r="AH33" s="28">
        <v>25328</v>
      </c>
      <c r="AI33" s="28">
        <f t="shared" si="3"/>
        <v>2692198</v>
      </c>
      <c r="AJ33" s="28">
        <v>50</v>
      </c>
      <c r="AK33" s="28">
        <f t="shared" si="4"/>
        <v>2692248</v>
      </c>
    </row>
    <row r="34" spans="1:37" ht="15">
      <c r="A34" s="26"/>
      <c r="B34" s="26"/>
      <c r="C34" s="38"/>
      <c r="D34" s="27" t="s">
        <v>57</v>
      </c>
      <c r="E34" s="53"/>
      <c r="G34" s="28"/>
      <c r="I34" s="28"/>
      <c r="K34" s="28"/>
      <c r="M34" s="29"/>
      <c r="N34" s="24"/>
      <c r="O34" s="28"/>
      <c r="P34" s="24"/>
      <c r="Q34" s="28"/>
      <c r="R34" s="24"/>
      <c r="S34" s="28"/>
      <c r="T34" s="28"/>
      <c r="U34" s="28"/>
      <c r="V34" s="28"/>
      <c r="W34" s="28"/>
      <c r="X34" s="28"/>
      <c r="Y34" s="28"/>
      <c r="Z34" s="27"/>
      <c r="AA34" s="28"/>
      <c r="AB34" s="28"/>
      <c r="AC34" s="93"/>
      <c r="AD34" s="28">
        <v>43875</v>
      </c>
      <c r="AE34" s="93"/>
      <c r="AF34" s="28">
        <v>-24500</v>
      </c>
      <c r="AG34" s="68"/>
      <c r="AH34" s="28"/>
      <c r="AI34" s="28"/>
      <c r="AJ34" s="28"/>
      <c r="AK34" s="28"/>
    </row>
    <row r="35" spans="1:37" ht="15">
      <c r="A35" s="26"/>
      <c r="B35" s="26"/>
      <c r="C35" s="38"/>
      <c r="D35" s="27"/>
      <c r="E35" s="53"/>
      <c r="G35" s="28"/>
      <c r="I35" s="28"/>
      <c r="K35" s="28"/>
      <c r="M35" s="29"/>
      <c r="N35" s="24"/>
      <c r="O35" s="28"/>
      <c r="P35" s="24"/>
      <c r="Q35" s="28"/>
      <c r="R35" s="24"/>
      <c r="S35" s="28"/>
      <c r="T35" s="28"/>
      <c r="U35" s="28"/>
      <c r="V35" s="28"/>
      <c r="W35" s="28"/>
      <c r="X35" s="28"/>
      <c r="Y35" s="28"/>
      <c r="Z35" s="27"/>
      <c r="AA35" s="28"/>
      <c r="AB35" s="28"/>
      <c r="AC35" s="68"/>
      <c r="AD35" s="28"/>
      <c r="AE35" s="68"/>
      <c r="AF35" s="28"/>
      <c r="AG35" s="68"/>
      <c r="AH35" s="28"/>
      <c r="AI35" s="28"/>
      <c r="AJ35" s="28"/>
      <c r="AK35" s="28"/>
    </row>
    <row r="36" spans="1:37" ht="15">
      <c r="A36" s="26"/>
      <c r="B36" s="26"/>
      <c r="C36" s="38">
        <v>6410</v>
      </c>
      <c r="D36" s="27" t="s">
        <v>38</v>
      </c>
      <c r="E36" s="65">
        <v>300000</v>
      </c>
      <c r="F36" s="24">
        <v>331000</v>
      </c>
      <c r="G36" s="28">
        <f>E36+F36</f>
        <v>631000</v>
      </c>
      <c r="I36" s="28">
        <f>G36+H36</f>
        <v>631000</v>
      </c>
      <c r="K36" s="28">
        <f>I36+J36</f>
        <v>631000</v>
      </c>
      <c r="M36" s="29">
        <v>1000000</v>
      </c>
      <c r="N36" s="24">
        <v>-310000</v>
      </c>
      <c r="O36" s="28">
        <f>M36+N36</f>
        <v>690000</v>
      </c>
      <c r="P36" s="24">
        <v>-20000</v>
      </c>
      <c r="Q36" s="28">
        <f>O36+P36</f>
        <v>670000</v>
      </c>
      <c r="R36" s="24"/>
      <c r="S36" s="28">
        <v>900000</v>
      </c>
      <c r="T36" s="28"/>
      <c r="U36" s="28">
        <f>S36+T36</f>
        <v>900000</v>
      </c>
      <c r="V36" s="28"/>
      <c r="W36" s="28">
        <f>U36+V36</f>
        <v>900000</v>
      </c>
      <c r="X36" s="28"/>
      <c r="Y36" s="28">
        <f>W36+X36</f>
        <v>900000</v>
      </c>
      <c r="Z36" s="27"/>
      <c r="AA36" s="28">
        <v>295000</v>
      </c>
      <c r="AB36" s="28"/>
      <c r="AC36" s="28">
        <f t="shared" si="0"/>
        <v>295000</v>
      </c>
      <c r="AD36" s="28"/>
      <c r="AE36" s="28">
        <f t="shared" si="1"/>
        <v>295000</v>
      </c>
      <c r="AF36" s="28">
        <v>24500</v>
      </c>
      <c r="AG36" s="28">
        <f t="shared" si="2"/>
        <v>319500</v>
      </c>
      <c r="AH36" s="28"/>
      <c r="AI36" s="28">
        <f t="shared" si="3"/>
        <v>319500</v>
      </c>
      <c r="AJ36" s="28">
        <v>-50</v>
      </c>
      <c r="AK36" s="28">
        <f t="shared" si="4"/>
        <v>319450</v>
      </c>
    </row>
    <row r="37" spans="1:37" ht="15">
      <c r="A37" s="26"/>
      <c r="B37" s="26"/>
      <c r="C37" s="38"/>
      <c r="D37" s="27" t="s">
        <v>39</v>
      </c>
      <c r="E37" s="65"/>
      <c r="F37" s="24"/>
      <c r="G37" s="28"/>
      <c r="I37" s="28"/>
      <c r="K37" s="28"/>
      <c r="M37" s="29"/>
      <c r="N37" s="24"/>
      <c r="O37" s="28"/>
      <c r="P37" s="24"/>
      <c r="Q37" s="28"/>
      <c r="R37" s="24"/>
      <c r="S37" s="28"/>
      <c r="T37" s="28"/>
      <c r="U37" s="28"/>
      <c r="V37" s="28"/>
      <c r="W37" s="28"/>
      <c r="X37" s="28"/>
      <c r="Y37" s="28"/>
      <c r="Z37" s="27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</row>
    <row r="38" spans="1:37" ht="15">
      <c r="A38" s="26"/>
      <c r="B38" s="26">
        <v>75414</v>
      </c>
      <c r="C38" s="38">
        <v>2110</v>
      </c>
      <c r="D38" s="27" t="s">
        <v>56</v>
      </c>
      <c r="E38" s="65"/>
      <c r="F38" s="24"/>
      <c r="G38" s="28"/>
      <c r="I38" s="28"/>
      <c r="K38" s="28"/>
      <c r="M38" s="29"/>
      <c r="N38" s="24"/>
      <c r="O38" s="28"/>
      <c r="P38" s="24"/>
      <c r="Q38" s="28"/>
      <c r="R38" s="24"/>
      <c r="S38" s="28">
        <v>400</v>
      </c>
      <c r="T38" s="28"/>
      <c r="U38" s="28">
        <f>S38+T38</f>
        <v>400</v>
      </c>
      <c r="V38" s="28"/>
      <c r="W38" s="28">
        <f>U38+V38</f>
        <v>400</v>
      </c>
      <c r="X38" s="28"/>
      <c r="Y38" s="28">
        <f>W38+X38</f>
        <v>400</v>
      </c>
      <c r="Z38" s="27"/>
      <c r="AA38" s="28">
        <v>400</v>
      </c>
      <c r="AB38" s="28"/>
      <c r="AC38" s="28">
        <f t="shared" si="0"/>
        <v>400</v>
      </c>
      <c r="AD38" s="28"/>
      <c r="AE38" s="28">
        <f t="shared" si="1"/>
        <v>400</v>
      </c>
      <c r="AF38" s="28"/>
      <c r="AG38" s="28">
        <f t="shared" si="2"/>
        <v>400</v>
      </c>
      <c r="AH38" s="28"/>
      <c r="AI38" s="28">
        <f t="shared" si="3"/>
        <v>400</v>
      </c>
      <c r="AJ38" s="28"/>
      <c r="AK38" s="28">
        <f t="shared" si="4"/>
        <v>400</v>
      </c>
    </row>
    <row r="39" spans="1:37" ht="15">
      <c r="A39" s="26"/>
      <c r="B39" s="26"/>
      <c r="C39" s="38"/>
      <c r="D39" s="39" t="s">
        <v>57</v>
      </c>
      <c r="E39" s="53"/>
      <c r="G39" s="28"/>
      <c r="I39" s="35"/>
      <c r="K39" s="28"/>
      <c r="M39" s="29"/>
      <c r="N39" s="24"/>
      <c r="O39" s="28"/>
      <c r="P39" s="24"/>
      <c r="Q39" s="28"/>
      <c r="R39" s="24"/>
      <c r="S39" s="28"/>
      <c r="T39" s="28"/>
      <c r="U39" s="28"/>
      <c r="V39" s="28"/>
      <c r="W39" s="28"/>
      <c r="X39" s="28"/>
      <c r="Y39" s="28"/>
      <c r="Z39" s="27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</row>
    <row r="40" spans="1:37" ht="15.75">
      <c r="A40" s="83"/>
      <c r="B40" s="81"/>
      <c r="C40" s="81"/>
      <c r="D40" s="87"/>
      <c r="E40" s="30" t="e">
        <f>#REF!+E33+E36</f>
        <v>#REF!</v>
      </c>
      <c r="F40" s="32">
        <v>331000</v>
      </c>
      <c r="G40" s="32" t="e">
        <f>E40+F40</f>
        <v>#REF!</v>
      </c>
      <c r="H40" s="36"/>
      <c r="I40" s="30" t="e">
        <f>I36+I33+#REF!</f>
        <v>#REF!</v>
      </c>
      <c r="J40" s="32" t="e">
        <f>J36+J33+#REF!</f>
        <v>#REF!</v>
      </c>
      <c r="K40" s="30" t="e">
        <f>K36+K33+#REF!</f>
        <v>#REF!</v>
      </c>
      <c r="L40" s="31"/>
      <c r="M40" s="33" t="e">
        <f>M36+M33+#REF!</f>
        <v>#REF!</v>
      </c>
      <c r="N40" s="34" t="e">
        <f>N36+N33+#REF!</f>
        <v>#REF!</v>
      </c>
      <c r="O40" s="33" t="e">
        <f>O36+O33+#REF!</f>
        <v>#REF!</v>
      </c>
      <c r="P40" s="34">
        <f>SUM(P33:P39)</f>
        <v>38000</v>
      </c>
      <c r="Q40" s="33" t="e">
        <f>Q36+Q33+#REF!</f>
        <v>#REF!</v>
      </c>
      <c r="R40" s="34">
        <f>SUM(R33:R39)</f>
        <v>0</v>
      </c>
      <c r="S40" s="33">
        <f>SUM(S33:S38)</f>
        <v>2931327</v>
      </c>
      <c r="T40" s="33">
        <f>SUM(T33:T38)</f>
        <v>20588</v>
      </c>
      <c r="U40" s="33">
        <f>SUM(U33:U39)</f>
        <v>2951915</v>
      </c>
      <c r="V40" s="33">
        <f>SUM(V33:V38)</f>
        <v>0</v>
      </c>
      <c r="W40" s="33">
        <f>SUM(W33:W39)</f>
        <v>2951915</v>
      </c>
      <c r="X40" s="33">
        <f>SUM(X33:X38)</f>
        <v>27859</v>
      </c>
      <c r="Y40" s="33">
        <f>SUM(Y33:Y39)</f>
        <v>2979774</v>
      </c>
      <c r="Z40" s="33">
        <f>SUM(Z33:Z39)</f>
        <v>17914</v>
      </c>
      <c r="AA40" s="33">
        <f>SUM(AA33:AA39)</f>
        <v>2749441</v>
      </c>
      <c r="AB40" s="67"/>
      <c r="AC40" s="67">
        <f t="shared" si="0"/>
        <v>2749441</v>
      </c>
      <c r="AD40" s="67">
        <f>SUM(AD33:AD39)</f>
        <v>94558</v>
      </c>
      <c r="AE40" s="67">
        <f>SUM(AE33:AE39)</f>
        <v>2843999</v>
      </c>
      <c r="AF40" s="67">
        <f>SUM(AF33:AF39)</f>
        <v>142771</v>
      </c>
      <c r="AG40" s="67">
        <f t="shared" si="2"/>
        <v>2986770</v>
      </c>
      <c r="AH40" s="67">
        <f>SUM(AH33:AH39)</f>
        <v>25328</v>
      </c>
      <c r="AI40" s="67">
        <f t="shared" si="3"/>
        <v>3012098</v>
      </c>
      <c r="AJ40" s="67">
        <f>SUM(AJ33:AJ39)</f>
        <v>0</v>
      </c>
      <c r="AK40" s="67">
        <f t="shared" si="4"/>
        <v>3012098</v>
      </c>
    </row>
    <row r="41" spans="1:37" ht="15">
      <c r="A41" s="26">
        <v>851</v>
      </c>
      <c r="B41" s="38">
        <v>85156</v>
      </c>
      <c r="C41" s="26">
        <v>2110</v>
      </c>
      <c r="D41" s="21" t="s">
        <v>56</v>
      </c>
      <c r="E41" s="28">
        <v>0</v>
      </c>
      <c r="F41" s="24">
        <v>514000</v>
      </c>
      <c r="G41" s="28">
        <f>E41+F41</f>
        <v>514000</v>
      </c>
      <c r="I41" s="28">
        <v>660600</v>
      </c>
      <c r="J41" s="24"/>
      <c r="K41" s="28">
        <f>I41+J41</f>
        <v>660600</v>
      </c>
      <c r="M41" s="29">
        <v>405670</v>
      </c>
      <c r="N41" s="24">
        <v>-63200</v>
      </c>
      <c r="O41" s="28">
        <f>M41+N41</f>
        <v>342470</v>
      </c>
      <c r="P41" s="24"/>
      <c r="Q41" s="28">
        <f>O41+P41</f>
        <v>342470</v>
      </c>
      <c r="R41" s="24"/>
      <c r="S41" s="28">
        <v>481000</v>
      </c>
      <c r="T41" s="28"/>
      <c r="U41" s="28">
        <f>S41+T41</f>
        <v>481000</v>
      </c>
      <c r="V41" s="28">
        <v>32733</v>
      </c>
      <c r="W41" s="28">
        <f>U41+V41</f>
        <v>513733</v>
      </c>
      <c r="X41" s="28"/>
      <c r="Y41" s="28">
        <f>W41+X41</f>
        <v>513733</v>
      </c>
      <c r="Z41" s="27"/>
      <c r="AA41" s="28">
        <v>528000</v>
      </c>
      <c r="AB41" s="28">
        <v>-32000</v>
      </c>
      <c r="AC41" s="28">
        <f t="shared" si="0"/>
        <v>496000</v>
      </c>
      <c r="AD41" s="28"/>
      <c r="AE41" s="28">
        <f t="shared" si="1"/>
        <v>496000</v>
      </c>
      <c r="AF41" s="28"/>
      <c r="AG41" s="28">
        <f t="shared" si="2"/>
        <v>496000</v>
      </c>
      <c r="AH41" s="28"/>
      <c r="AI41" s="28">
        <f t="shared" si="3"/>
        <v>496000</v>
      </c>
      <c r="AJ41" s="28"/>
      <c r="AK41" s="28">
        <f t="shared" si="4"/>
        <v>496000</v>
      </c>
    </row>
    <row r="42" spans="1:37" ht="15">
      <c r="A42" s="39"/>
      <c r="B42" s="40"/>
      <c r="C42" s="39"/>
      <c r="D42" s="27" t="s">
        <v>57</v>
      </c>
      <c r="E42" s="39"/>
      <c r="G42" s="28"/>
      <c r="I42" s="28"/>
      <c r="K42" s="28"/>
      <c r="M42" s="29"/>
      <c r="N42" s="24"/>
      <c r="O42" s="28"/>
      <c r="P42" s="24"/>
      <c r="Q42" s="28"/>
      <c r="R42" s="24"/>
      <c r="S42" s="28"/>
      <c r="T42" s="28"/>
      <c r="U42" s="28"/>
      <c r="V42" s="28"/>
      <c r="W42" s="28"/>
      <c r="X42" s="28"/>
      <c r="Y42" s="28"/>
      <c r="Z42" s="27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</row>
    <row r="43" spans="1:37" ht="15.75">
      <c r="A43" s="83"/>
      <c r="B43" s="81"/>
      <c r="C43" s="81"/>
      <c r="D43" s="82"/>
      <c r="E43" s="30" t="e">
        <f>#REF!+#REF!</f>
        <v>#REF!</v>
      </c>
      <c r="F43" s="32">
        <v>514000</v>
      </c>
      <c r="G43" s="32" t="e">
        <f>E43+F43</f>
        <v>#REF!</v>
      </c>
      <c r="H43" s="31"/>
      <c r="I43" s="32" t="e">
        <f>#REF!+#REF!+I41</f>
        <v>#REF!</v>
      </c>
      <c r="J43" s="32"/>
      <c r="K43" s="30" t="e">
        <f>#REF!+#REF!+K41</f>
        <v>#REF!</v>
      </c>
      <c r="L43" s="31"/>
      <c r="M43" s="33">
        <f>M41</f>
        <v>405670</v>
      </c>
      <c r="N43" s="34">
        <f>N41</f>
        <v>-63200</v>
      </c>
      <c r="O43" s="33">
        <f>O41</f>
        <v>342470</v>
      </c>
      <c r="P43" s="34"/>
      <c r="Q43" s="33">
        <f>Q41</f>
        <v>342470</v>
      </c>
      <c r="R43" s="34"/>
      <c r="S43" s="33">
        <f>S41</f>
        <v>481000</v>
      </c>
      <c r="T43" s="33"/>
      <c r="U43" s="33">
        <f>U41</f>
        <v>481000</v>
      </c>
      <c r="V43" s="33">
        <f>V41</f>
        <v>32733</v>
      </c>
      <c r="W43" s="33">
        <f>W41</f>
        <v>513733</v>
      </c>
      <c r="X43" s="33"/>
      <c r="Y43" s="33">
        <f>Y41</f>
        <v>513733</v>
      </c>
      <c r="Z43" s="33"/>
      <c r="AA43" s="33">
        <f>AA41</f>
        <v>528000</v>
      </c>
      <c r="AB43" s="67">
        <f>SUM(AB41:AB42)</f>
        <v>-32000</v>
      </c>
      <c r="AC43" s="67">
        <f t="shared" si="0"/>
        <v>496000</v>
      </c>
      <c r="AD43" s="67"/>
      <c r="AE43" s="67">
        <f t="shared" si="1"/>
        <v>496000</v>
      </c>
      <c r="AF43" s="67"/>
      <c r="AG43" s="67">
        <f t="shared" si="2"/>
        <v>496000</v>
      </c>
      <c r="AH43" s="67"/>
      <c r="AI43" s="67">
        <f t="shared" si="3"/>
        <v>496000</v>
      </c>
      <c r="AJ43" s="67"/>
      <c r="AK43" s="67">
        <f t="shared" si="4"/>
        <v>496000</v>
      </c>
    </row>
    <row r="44" spans="1:37" ht="15.75">
      <c r="A44" s="26">
        <v>852</v>
      </c>
      <c r="B44" s="26">
        <v>85203</v>
      </c>
      <c r="C44" s="26">
        <v>2110</v>
      </c>
      <c r="D44" s="21" t="s">
        <v>56</v>
      </c>
      <c r="E44" s="41"/>
      <c r="F44" s="42"/>
      <c r="G44" s="43"/>
      <c r="H44" s="44"/>
      <c r="I44" s="43"/>
      <c r="J44" s="42"/>
      <c r="K44" s="37"/>
      <c r="L44" s="44"/>
      <c r="M44" s="45"/>
      <c r="N44" s="46"/>
      <c r="O44" s="47"/>
      <c r="P44" s="46"/>
      <c r="Q44" s="47"/>
      <c r="R44" s="46"/>
      <c r="S44" s="29">
        <v>3000</v>
      </c>
      <c r="T44" s="29"/>
      <c r="U44" s="29">
        <f>S44+T44</f>
        <v>3000</v>
      </c>
      <c r="V44" s="29"/>
      <c r="W44" s="29">
        <f>U44+V44</f>
        <v>3000</v>
      </c>
      <c r="X44" s="29">
        <v>1652</v>
      </c>
      <c r="Y44" s="29">
        <v>0</v>
      </c>
      <c r="Z44" s="28">
        <v>220000</v>
      </c>
      <c r="AA44" s="28">
        <v>258000</v>
      </c>
      <c r="AB44" s="28"/>
      <c r="AC44" s="28">
        <f t="shared" si="0"/>
        <v>258000</v>
      </c>
      <c r="AD44" s="28"/>
      <c r="AE44" s="28">
        <f t="shared" si="1"/>
        <v>258000</v>
      </c>
      <c r="AF44" s="28"/>
      <c r="AG44" s="28">
        <f t="shared" si="2"/>
        <v>258000</v>
      </c>
      <c r="AH44" s="28"/>
      <c r="AI44" s="28">
        <f t="shared" si="3"/>
        <v>258000</v>
      </c>
      <c r="AJ44" s="28"/>
      <c r="AK44" s="28">
        <f t="shared" si="4"/>
        <v>258000</v>
      </c>
    </row>
    <row r="45" spans="1:37" ht="15.75">
      <c r="A45" s="38"/>
      <c r="B45" s="26"/>
      <c r="C45" s="62"/>
      <c r="D45" s="27" t="s">
        <v>57</v>
      </c>
      <c r="E45" s="41"/>
      <c r="F45" s="42"/>
      <c r="G45" s="43"/>
      <c r="H45" s="44"/>
      <c r="I45" s="43"/>
      <c r="J45" s="42"/>
      <c r="K45" s="37"/>
      <c r="L45" s="44"/>
      <c r="M45" s="45"/>
      <c r="N45" s="46"/>
      <c r="O45" s="47"/>
      <c r="P45" s="46"/>
      <c r="Q45" s="47"/>
      <c r="R45" s="46"/>
      <c r="S45" s="29"/>
      <c r="T45" s="29"/>
      <c r="U45" s="29"/>
      <c r="V45" s="29"/>
      <c r="W45" s="29"/>
      <c r="X45" s="29"/>
      <c r="Y45" s="29"/>
      <c r="Z45" s="27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</row>
    <row r="46" spans="1:37" ht="15.75" hidden="1">
      <c r="A46" s="38"/>
      <c r="B46" s="61"/>
      <c r="C46" s="61"/>
      <c r="D46" s="53"/>
      <c r="E46" s="41"/>
      <c r="F46" s="42"/>
      <c r="G46" s="43"/>
      <c r="H46" s="44"/>
      <c r="I46" s="43"/>
      <c r="J46" s="42"/>
      <c r="K46" s="37"/>
      <c r="L46" s="44"/>
      <c r="M46" s="45"/>
      <c r="N46" s="46"/>
      <c r="O46" s="47"/>
      <c r="P46" s="46"/>
      <c r="Q46" s="47"/>
      <c r="R46" s="46"/>
      <c r="S46" s="29"/>
      <c r="T46" s="29"/>
      <c r="U46" s="29"/>
      <c r="V46" s="29"/>
      <c r="W46" s="29"/>
      <c r="X46" s="29"/>
      <c r="Y46" s="29"/>
      <c r="Z46" s="27"/>
      <c r="AA46" s="28"/>
      <c r="AB46" s="28"/>
      <c r="AC46" s="28">
        <f t="shared" si="0"/>
        <v>0</v>
      </c>
      <c r="AD46" s="28"/>
      <c r="AE46" s="28">
        <f t="shared" si="1"/>
        <v>0</v>
      </c>
      <c r="AF46" s="28"/>
      <c r="AG46" s="28">
        <f t="shared" si="2"/>
        <v>0</v>
      </c>
      <c r="AH46" s="28"/>
      <c r="AI46" s="28">
        <f t="shared" si="3"/>
        <v>0</v>
      </c>
      <c r="AJ46" s="28"/>
      <c r="AK46" s="28">
        <f t="shared" si="4"/>
        <v>0</v>
      </c>
    </row>
    <row r="47" spans="1:37" ht="15.75">
      <c r="A47" s="83"/>
      <c r="B47" s="81"/>
      <c r="C47" s="81"/>
      <c r="D47" s="85"/>
      <c r="E47" s="41"/>
      <c r="F47" s="42"/>
      <c r="G47" s="43"/>
      <c r="H47" s="44"/>
      <c r="I47" s="43"/>
      <c r="J47" s="42"/>
      <c r="K47" s="37"/>
      <c r="L47" s="44"/>
      <c r="M47" s="45"/>
      <c r="N47" s="46"/>
      <c r="O47" s="47"/>
      <c r="P47" s="46"/>
      <c r="Q47" s="47"/>
      <c r="R47" s="46"/>
      <c r="S47" s="33">
        <f>SUM(S44:S45)</f>
        <v>3000</v>
      </c>
      <c r="T47" s="33"/>
      <c r="U47" s="33">
        <f>SUM(U44:U45)</f>
        <v>3000</v>
      </c>
      <c r="V47" s="33"/>
      <c r="W47" s="33">
        <f>SUM(W44:W45)</f>
        <v>3000</v>
      </c>
      <c r="X47" s="33">
        <f>SUM(X44:X45)</f>
        <v>1652</v>
      </c>
      <c r="Y47" s="33">
        <f>SUM(Y44:Y46)</f>
        <v>0</v>
      </c>
      <c r="Z47" s="33">
        <f>SUM(Z44:Z46)</f>
        <v>220000</v>
      </c>
      <c r="AA47" s="33">
        <f>SUM(AA44:AA46)</f>
        <v>258000</v>
      </c>
      <c r="AB47" s="67"/>
      <c r="AC47" s="67">
        <f t="shared" si="0"/>
        <v>258000</v>
      </c>
      <c r="AD47" s="67"/>
      <c r="AE47" s="67">
        <f t="shared" si="1"/>
        <v>258000</v>
      </c>
      <c r="AF47" s="67"/>
      <c r="AG47" s="67">
        <f t="shared" si="2"/>
        <v>258000</v>
      </c>
      <c r="AH47" s="67"/>
      <c r="AI47" s="67">
        <f t="shared" si="3"/>
        <v>258000</v>
      </c>
      <c r="AJ47" s="67"/>
      <c r="AK47" s="67">
        <f t="shared" si="4"/>
        <v>258000</v>
      </c>
    </row>
    <row r="48" spans="1:37" ht="15.75">
      <c r="A48" s="26"/>
      <c r="B48" s="26"/>
      <c r="C48" s="38"/>
      <c r="D48" s="21"/>
      <c r="E48" s="64"/>
      <c r="F48" s="42"/>
      <c r="G48" s="43"/>
      <c r="H48" s="44"/>
      <c r="I48" s="43"/>
      <c r="J48" s="42"/>
      <c r="K48" s="37"/>
      <c r="L48" s="44"/>
      <c r="M48" s="45"/>
      <c r="N48" s="46"/>
      <c r="O48" s="47"/>
      <c r="P48" s="46"/>
      <c r="Q48" s="47"/>
      <c r="R48" s="46"/>
      <c r="S48" s="47"/>
      <c r="T48" s="47"/>
      <c r="U48" s="47"/>
      <c r="V48" s="47"/>
      <c r="W48" s="47"/>
      <c r="X48" s="47"/>
      <c r="Y48" s="47"/>
      <c r="Z48" s="27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</row>
    <row r="49" spans="1:37" ht="15">
      <c r="A49" s="26">
        <v>853</v>
      </c>
      <c r="B49" s="26">
        <v>85321</v>
      </c>
      <c r="C49" s="38">
        <v>2110</v>
      </c>
      <c r="D49" s="27" t="s">
        <v>56</v>
      </c>
      <c r="E49" s="65">
        <v>33000</v>
      </c>
      <c r="G49" s="28">
        <f>E49+F49</f>
        <v>33000</v>
      </c>
      <c r="I49" s="28">
        <v>48000</v>
      </c>
      <c r="J49" s="24"/>
      <c r="K49" s="28">
        <f>I49+J49</f>
        <v>48000</v>
      </c>
      <c r="M49" s="29">
        <v>45950</v>
      </c>
      <c r="N49" s="24">
        <v>-3550</v>
      </c>
      <c r="O49" s="28">
        <f>M49+N49</f>
        <v>42400</v>
      </c>
      <c r="P49" s="24">
        <v>21200</v>
      </c>
      <c r="Q49" s="28">
        <f>O49+P49</f>
        <v>63600</v>
      </c>
      <c r="R49" s="24">
        <v>5000</v>
      </c>
      <c r="S49" s="28">
        <v>121000</v>
      </c>
      <c r="T49" s="28"/>
      <c r="U49" s="28">
        <f>S49+T49</f>
        <v>121000</v>
      </c>
      <c r="V49" s="28"/>
      <c r="W49" s="28">
        <f>U49+V49</f>
        <v>121000</v>
      </c>
      <c r="X49" s="28"/>
      <c r="Y49" s="28">
        <f>W49+X49</f>
        <v>121000</v>
      </c>
      <c r="Z49" s="27"/>
      <c r="AA49" s="28">
        <v>118800</v>
      </c>
      <c r="AB49" s="28"/>
      <c r="AC49" s="28">
        <f t="shared" si="0"/>
        <v>118800</v>
      </c>
      <c r="AD49" s="28"/>
      <c r="AE49" s="28">
        <f t="shared" si="1"/>
        <v>118800</v>
      </c>
      <c r="AF49" s="28"/>
      <c r="AG49" s="28">
        <f t="shared" si="2"/>
        <v>118800</v>
      </c>
      <c r="AH49" s="28"/>
      <c r="AI49" s="28">
        <f t="shared" si="3"/>
        <v>118800</v>
      </c>
      <c r="AJ49" s="28"/>
      <c r="AK49" s="28">
        <f t="shared" si="4"/>
        <v>118800</v>
      </c>
    </row>
    <row r="50" spans="1:37" ht="15">
      <c r="A50" s="26"/>
      <c r="B50" s="26"/>
      <c r="C50" s="38"/>
      <c r="D50" s="39" t="s">
        <v>57</v>
      </c>
      <c r="E50" s="65"/>
      <c r="G50" s="28"/>
      <c r="I50" s="28"/>
      <c r="J50" s="24"/>
      <c r="K50" s="28"/>
      <c r="M50" s="29"/>
      <c r="N50" s="24"/>
      <c r="O50" s="28"/>
      <c r="P50" s="24"/>
      <c r="Q50" s="28"/>
      <c r="R50" s="24"/>
      <c r="S50" s="28"/>
      <c r="T50" s="28"/>
      <c r="U50" s="28"/>
      <c r="V50" s="28"/>
      <c r="W50" s="28"/>
      <c r="X50" s="28"/>
      <c r="Y50" s="28"/>
      <c r="Z50" s="27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</row>
    <row r="51" spans="1:37" ht="15.75">
      <c r="A51" s="48"/>
      <c r="B51" s="48"/>
      <c r="C51" s="49"/>
      <c r="D51" s="39"/>
      <c r="E51" s="30">
        <f>SUM(E49:E50)</f>
        <v>33000</v>
      </c>
      <c r="F51" s="31"/>
      <c r="G51" s="32">
        <f>E51+F51</f>
        <v>33000</v>
      </c>
      <c r="H51" s="31"/>
      <c r="I51" s="30">
        <v>579154</v>
      </c>
      <c r="J51" s="32" t="e">
        <f>#REF!+#REF!+J49+#REF!+#REF!</f>
        <v>#REF!</v>
      </c>
      <c r="K51" s="30" t="e">
        <f>#REF!+#REF!+K49+#REF!+#REF!</f>
        <v>#REF!</v>
      </c>
      <c r="L51" s="31"/>
      <c r="M51" s="50">
        <f>SUM(M49:M50)</f>
        <v>45950</v>
      </c>
      <c r="N51" s="51">
        <f>SUM(N49:N50)</f>
        <v>-3550</v>
      </c>
      <c r="O51" s="50">
        <f>SUM(O49:O50)</f>
        <v>42400</v>
      </c>
      <c r="P51" s="51">
        <v>73050</v>
      </c>
      <c r="Q51" s="50">
        <f>SUM(Q49:Q50)</f>
        <v>63600</v>
      </c>
      <c r="R51" s="50">
        <f>SUM(R49:R50)</f>
        <v>5000</v>
      </c>
      <c r="S51" s="50">
        <f>SUM(S48:S50)</f>
        <v>121000</v>
      </c>
      <c r="T51" s="50"/>
      <c r="U51" s="50">
        <f>SUM(U48:U50)</f>
        <v>121000</v>
      </c>
      <c r="V51" s="50"/>
      <c r="W51" s="50">
        <f>SUM(W48:W50)</f>
        <v>121000</v>
      </c>
      <c r="X51" s="50"/>
      <c r="Y51" s="50">
        <f>SUM(Y48:Y50)</f>
        <v>121000</v>
      </c>
      <c r="Z51" s="50"/>
      <c r="AA51" s="50">
        <f>SUM(AA48:AA50)</f>
        <v>118800</v>
      </c>
      <c r="AB51" s="67"/>
      <c r="AC51" s="67">
        <f t="shared" si="0"/>
        <v>118800</v>
      </c>
      <c r="AD51" s="67"/>
      <c r="AE51" s="67">
        <f t="shared" si="1"/>
        <v>118800</v>
      </c>
      <c r="AF51" s="67"/>
      <c r="AG51" s="67">
        <f t="shared" si="2"/>
        <v>118800</v>
      </c>
      <c r="AH51" s="67"/>
      <c r="AI51" s="67">
        <f t="shared" si="3"/>
        <v>118800</v>
      </c>
      <c r="AJ51" s="67"/>
      <c r="AK51" s="67">
        <f t="shared" si="4"/>
        <v>118800</v>
      </c>
    </row>
    <row r="52" spans="1:37" ht="15.75">
      <c r="A52" s="80" t="s">
        <v>41</v>
      </c>
      <c r="B52" s="84"/>
      <c r="C52" s="84"/>
      <c r="D52" s="84"/>
      <c r="E52" s="52" t="e">
        <f>E51+E43+E40+E32+E27+E18+E15</f>
        <v>#REF!</v>
      </c>
      <c r="F52" s="52">
        <f>F51+F43+F40+F32+F27+F18+F15</f>
        <v>845000</v>
      </c>
      <c r="G52" s="30" t="e">
        <f>G51+G43+G40+G32+G27+G18+G15</f>
        <v>#REF!</v>
      </c>
      <c r="H52" s="31"/>
      <c r="I52" s="30" t="e">
        <f>I51+I43+I40+I32+I27+I18+I15</f>
        <v>#REF!</v>
      </c>
      <c r="J52" s="30" t="e">
        <f>J51+J43+J40+J32+J27+J18+J15</f>
        <v>#REF!</v>
      </c>
      <c r="K52" s="30" t="e">
        <f>K51+K43+K40+K32+K27+K18+K15</f>
        <v>#REF!</v>
      </c>
      <c r="L52" s="31"/>
      <c r="M52" s="50" t="e">
        <f aca="true" t="shared" si="5" ref="M52:R52">M15+M18+M27+M32+M40+M43+M51</f>
        <v>#REF!</v>
      </c>
      <c r="N52" s="51" t="e">
        <f t="shared" si="5"/>
        <v>#REF!</v>
      </c>
      <c r="O52" s="50" t="e">
        <f t="shared" si="5"/>
        <v>#REF!</v>
      </c>
      <c r="P52" s="51">
        <f t="shared" si="5"/>
        <v>111050</v>
      </c>
      <c r="Q52" s="50" t="e">
        <f t="shared" si="5"/>
        <v>#REF!</v>
      </c>
      <c r="R52" s="51">
        <f t="shared" si="5"/>
        <v>5000</v>
      </c>
      <c r="S52" s="50">
        <f aca="true" t="shared" si="6" ref="S52:AA52">S15+S18+S27+S32+S40+S43+S47+S51</f>
        <v>4044922</v>
      </c>
      <c r="T52" s="50">
        <f t="shared" si="6"/>
        <v>10588</v>
      </c>
      <c r="U52" s="50">
        <f t="shared" si="6"/>
        <v>4055510</v>
      </c>
      <c r="V52" s="50">
        <f t="shared" si="6"/>
        <v>32733</v>
      </c>
      <c r="W52" s="50">
        <f t="shared" si="6"/>
        <v>4088243</v>
      </c>
      <c r="X52" s="50">
        <f t="shared" si="6"/>
        <v>29511</v>
      </c>
      <c r="Y52" s="50">
        <f t="shared" si="6"/>
        <v>4113102</v>
      </c>
      <c r="Z52" s="50">
        <f t="shared" si="6"/>
        <v>237914</v>
      </c>
      <c r="AA52" s="50">
        <f t="shared" si="6"/>
        <v>4187602</v>
      </c>
      <c r="AB52" s="67">
        <f>AB51+AB47+AB43+AB40+AB32+AB27+AB18+AB15</f>
        <v>-17000</v>
      </c>
      <c r="AC52" s="67">
        <f t="shared" si="0"/>
        <v>4170602</v>
      </c>
      <c r="AD52" s="67">
        <f>AD51+AD47+AD43+AD40+AD32+AD27+AD18+AD15</f>
        <v>94558</v>
      </c>
      <c r="AE52" s="67">
        <f t="shared" si="1"/>
        <v>4265160</v>
      </c>
      <c r="AF52" s="67">
        <f>AF51+AF47+AF43+AF40+AF32+AF27+AF18+AF15</f>
        <v>172771</v>
      </c>
      <c r="AG52" s="67">
        <f t="shared" si="2"/>
        <v>4437931</v>
      </c>
      <c r="AH52" s="67">
        <f>AH51+AH47+AH43+AH40+AH32+AH27+AH18+AH15</f>
        <v>25328</v>
      </c>
      <c r="AI52" s="67">
        <f t="shared" si="3"/>
        <v>4463259</v>
      </c>
      <c r="AJ52" s="67">
        <f>AJ51+AJ47+AJ43+AJ40+AJ32+AJ27+AJ18+AJ15</f>
        <v>5893</v>
      </c>
      <c r="AK52" s="67">
        <f t="shared" si="4"/>
        <v>4469152</v>
      </c>
    </row>
    <row r="53" ht="15">
      <c r="AJ53" s="24"/>
    </row>
  </sheetData>
  <mergeCells count="27">
    <mergeCell ref="AC4:AK4"/>
    <mergeCell ref="A52:D52"/>
    <mergeCell ref="AJ11:AJ12"/>
    <mergeCell ref="AK11:AK12"/>
    <mergeCell ref="AE33:AE34"/>
    <mergeCell ref="A40:D40"/>
    <mergeCell ref="A43:D43"/>
    <mergeCell ref="A47:D47"/>
    <mergeCell ref="A18:D18"/>
    <mergeCell ref="A27:D27"/>
    <mergeCell ref="AC33:AC34"/>
    <mergeCell ref="AG11:AG12"/>
    <mergeCell ref="AH11:AH12"/>
    <mergeCell ref="A15:D15"/>
    <mergeCell ref="AC11:AC12"/>
    <mergeCell ref="AD11:AD12"/>
    <mergeCell ref="AE11:AE12"/>
    <mergeCell ref="A11:C11"/>
    <mergeCell ref="D11:D12"/>
    <mergeCell ref="A6:AA6"/>
    <mergeCell ref="A7:AA7"/>
    <mergeCell ref="A9:AA9"/>
    <mergeCell ref="A32:D32"/>
    <mergeCell ref="AI11:AI12"/>
    <mergeCell ref="AF11:AF12"/>
    <mergeCell ref="AA11:AA12"/>
    <mergeCell ref="AB11:AB1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53"/>
  <sheetViews>
    <sheetView view="pageBreakPreview" zoomScale="75" zoomScaleSheetLayoutView="75" workbookViewId="0" topLeftCell="A7">
      <selection activeCell="A7" sqref="A1:IV16384"/>
    </sheetView>
  </sheetViews>
  <sheetFormatPr defaultColWidth="9.140625" defaultRowHeight="12.75"/>
  <cols>
    <col min="1" max="1" width="7.421875" style="1" customWidth="1"/>
    <col min="2" max="2" width="11.28125" style="1" customWidth="1"/>
    <col min="3" max="3" width="8.8515625" style="1" customWidth="1"/>
    <col min="4" max="4" width="57.57421875" style="1" customWidth="1"/>
    <col min="5" max="5" width="0.13671875" style="1" hidden="1" customWidth="1"/>
    <col min="6" max="6" width="10.7109375" style="1" hidden="1" customWidth="1"/>
    <col min="7" max="7" width="13.00390625" style="1" hidden="1" customWidth="1"/>
    <col min="8" max="8" width="12.00390625" style="1" hidden="1" customWidth="1"/>
    <col min="9" max="9" width="0.13671875" style="1" hidden="1" customWidth="1"/>
    <col min="10" max="10" width="13.8515625" style="1" hidden="1" customWidth="1"/>
    <col min="11" max="11" width="14.00390625" style="1" hidden="1" customWidth="1"/>
    <col min="12" max="12" width="13.00390625" style="1" hidden="1" customWidth="1"/>
    <col min="13" max="13" width="15.140625" style="1" hidden="1" customWidth="1"/>
    <col min="14" max="14" width="0.13671875" style="1" hidden="1" customWidth="1"/>
    <col min="15" max="15" width="14.8515625" style="1" hidden="1" customWidth="1"/>
    <col min="16" max="16" width="12.8515625" style="1" hidden="1" customWidth="1"/>
    <col min="17" max="17" width="16.57421875" style="1" hidden="1" customWidth="1"/>
    <col min="18" max="18" width="13.421875" style="1" hidden="1" customWidth="1"/>
    <col min="19" max="19" width="15.57421875" style="1" hidden="1" customWidth="1"/>
    <col min="20" max="20" width="15.8515625" style="1" hidden="1" customWidth="1"/>
    <col min="21" max="21" width="15.7109375" style="1" hidden="1" customWidth="1"/>
    <col min="22" max="22" width="17.00390625" style="1" hidden="1" customWidth="1"/>
    <col min="23" max="23" width="16.00390625" style="1" hidden="1" customWidth="1"/>
    <col min="24" max="24" width="17.57421875" style="1" hidden="1" customWidth="1"/>
    <col min="25" max="25" width="17.00390625" style="1" hidden="1" customWidth="1"/>
    <col min="26" max="26" width="17.57421875" style="1" hidden="1" customWidth="1"/>
    <col min="27" max="27" width="0.2890625" style="1" hidden="1" customWidth="1"/>
    <col min="28" max="28" width="13.8515625" style="1" hidden="1" customWidth="1"/>
    <col min="29" max="29" width="13.57421875" style="1" hidden="1" customWidth="1"/>
    <col min="30" max="30" width="12.8515625" style="1" hidden="1" customWidth="1"/>
    <col min="31" max="31" width="0.13671875" style="1" hidden="1" customWidth="1"/>
    <col min="32" max="33" width="14.7109375" style="1" hidden="1" customWidth="1"/>
    <col min="34" max="34" width="15.8515625" style="1" hidden="1" customWidth="1"/>
    <col min="35" max="35" width="15.57421875" style="1" hidden="1" customWidth="1"/>
    <col min="36" max="36" width="15.28125" style="1" hidden="1" customWidth="1"/>
    <col min="37" max="37" width="15.28125" style="1" customWidth="1"/>
    <col min="38" max="38" width="14.8515625" style="1" customWidth="1"/>
    <col min="39" max="39" width="15.57421875" style="1" customWidth="1"/>
    <col min="40" max="16384" width="9.140625" style="1" customWidth="1"/>
  </cols>
  <sheetData>
    <row r="1" spans="5:39" ht="18">
      <c r="E1" s="2" t="s">
        <v>0</v>
      </c>
      <c r="H1" s="3"/>
      <c r="M1" s="4" t="s">
        <v>0</v>
      </c>
      <c r="N1" s="5"/>
      <c r="O1" s="4" t="s">
        <v>0</v>
      </c>
      <c r="P1" s="5"/>
      <c r="Q1" s="4" t="s">
        <v>0</v>
      </c>
      <c r="R1" s="5"/>
      <c r="S1" s="2" t="s">
        <v>1</v>
      </c>
      <c r="U1" s="2" t="s">
        <v>1</v>
      </c>
      <c r="W1" s="4" t="s">
        <v>1</v>
      </c>
      <c r="X1" s="56"/>
      <c r="Z1" s="59" t="s">
        <v>1</v>
      </c>
      <c r="AA1" s="63" t="s">
        <v>1</v>
      </c>
      <c r="AC1" s="63" t="s">
        <v>1</v>
      </c>
      <c r="AD1" s="70"/>
      <c r="AE1" s="63" t="s">
        <v>1</v>
      </c>
      <c r="AF1" s="70"/>
      <c r="AG1" s="63" t="s">
        <v>1</v>
      </c>
      <c r="AH1" s="70"/>
      <c r="AI1" s="63" t="s">
        <v>1</v>
      </c>
      <c r="AJ1" s="70"/>
      <c r="AK1" s="97" t="s">
        <v>1</v>
      </c>
      <c r="AL1" s="97"/>
      <c r="AM1" s="97"/>
    </row>
    <row r="2" spans="5:39" ht="18">
      <c r="E2" s="2" t="s">
        <v>2</v>
      </c>
      <c r="H2" s="3"/>
      <c r="M2" s="4" t="s">
        <v>3</v>
      </c>
      <c r="N2" s="5"/>
      <c r="O2" s="4" t="s">
        <v>3</v>
      </c>
      <c r="P2" s="5"/>
      <c r="Q2" s="4" t="s">
        <v>3</v>
      </c>
      <c r="R2" s="5"/>
      <c r="S2" s="2" t="s">
        <v>45</v>
      </c>
      <c r="U2" s="2" t="s">
        <v>45</v>
      </c>
      <c r="W2" s="4" t="s">
        <v>52</v>
      </c>
      <c r="X2" s="56"/>
      <c r="Z2" s="59" t="s">
        <v>54</v>
      </c>
      <c r="AA2" s="63" t="s">
        <v>58</v>
      </c>
      <c r="AC2" s="63"/>
      <c r="AD2" s="70"/>
      <c r="AE2" s="63" t="s">
        <v>71</v>
      </c>
      <c r="AF2" s="70"/>
      <c r="AG2" s="63" t="s">
        <v>75</v>
      </c>
      <c r="AH2" s="70"/>
      <c r="AI2" s="63" t="s">
        <v>79</v>
      </c>
      <c r="AJ2" s="70"/>
      <c r="AK2" s="97" t="s">
        <v>2</v>
      </c>
      <c r="AL2" s="97"/>
      <c r="AM2" s="97"/>
    </row>
    <row r="3" spans="4:39" ht="18">
      <c r="D3" s="5"/>
      <c r="E3" s="5"/>
      <c r="Z3" s="59" t="s">
        <v>4</v>
      </c>
      <c r="AA3" s="63" t="s">
        <v>4</v>
      </c>
      <c r="AC3" s="63"/>
      <c r="AD3" s="70"/>
      <c r="AE3" s="63" t="s">
        <v>4</v>
      </c>
      <c r="AF3" s="70"/>
      <c r="AG3" s="63" t="s">
        <v>4</v>
      </c>
      <c r="AH3" s="70"/>
      <c r="AI3" s="63" t="s">
        <v>4</v>
      </c>
      <c r="AJ3" s="70"/>
      <c r="AK3" s="97" t="s">
        <v>80</v>
      </c>
      <c r="AL3" s="97"/>
      <c r="AM3" s="97"/>
    </row>
    <row r="4" spans="26:39" ht="18">
      <c r="Z4" s="59" t="s">
        <v>55</v>
      </c>
      <c r="AA4" s="60" t="s">
        <v>64</v>
      </c>
      <c r="AC4" s="94" t="s">
        <v>81</v>
      </c>
      <c r="AD4" s="94"/>
      <c r="AE4" s="98"/>
      <c r="AF4" s="98"/>
      <c r="AG4" s="98"/>
      <c r="AH4" s="98"/>
      <c r="AI4" s="98"/>
      <c r="AJ4" s="98"/>
      <c r="AK4" s="98"/>
      <c r="AL4" s="98"/>
      <c r="AM4" s="98"/>
    </row>
    <row r="5" ht="15.75">
      <c r="Z5" s="60"/>
    </row>
    <row r="6" spans="1:27" ht="18">
      <c r="A6" s="73" t="s">
        <v>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</row>
    <row r="7" spans="1:27" ht="18">
      <c r="A7" s="73" t="s">
        <v>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9" spans="1:27" ht="18">
      <c r="A9" s="73" t="s">
        <v>10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</row>
    <row r="10" spans="1:5" ht="15.75">
      <c r="A10" s="8"/>
      <c r="B10" s="8"/>
      <c r="C10" s="8"/>
      <c r="D10" s="8"/>
      <c r="E10" s="8"/>
    </row>
    <row r="11" spans="1:39" ht="15.75" customHeight="1">
      <c r="A11" s="76" t="s">
        <v>11</v>
      </c>
      <c r="B11" s="77"/>
      <c r="C11" s="77"/>
      <c r="D11" s="78" t="s">
        <v>12</v>
      </c>
      <c r="E11" s="9" t="s">
        <v>13</v>
      </c>
      <c r="F11" s="10" t="s">
        <v>14</v>
      </c>
      <c r="G11" s="9" t="s">
        <v>15</v>
      </c>
      <c r="H11" s="10" t="s">
        <v>14</v>
      </c>
      <c r="I11" s="9" t="s">
        <v>15</v>
      </c>
      <c r="J11" s="10" t="s">
        <v>14</v>
      </c>
      <c r="K11" s="10" t="s">
        <v>15</v>
      </c>
      <c r="L11" s="11" t="s">
        <v>14</v>
      </c>
      <c r="M11" s="9" t="s">
        <v>16</v>
      </c>
      <c r="N11" s="12" t="s">
        <v>14</v>
      </c>
      <c r="O11" s="12" t="s">
        <v>15</v>
      </c>
      <c r="P11" s="12" t="s">
        <v>14</v>
      </c>
      <c r="Q11" s="12" t="s">
        <v>15</v>
      </c>
      <c r="R11" s="12" t="s">
        <v>14</v>
      </c>
      <c r="S11" s="10" t="s">
        <v>17</v>
      </c>
      <c r="T11" s="10" t="s">
        <v>14</v>
      </c>
      <c r="U11" s="10" t="s">
        <v>47</v>
      </c>
      <c r="V11" s="10" t="s">
        <v>14</v>
      </c>
      <c r="W11" s="10" t="s">
        <v>47</v>
      </c>
      <c r="X11" s="10" t="s">
        <v>14</v>
      </c>
      <c r="Y11" s="10" t="s">
        <v>47</v>
      </c>
      <c r="Z11" s="57" t="s">
        <v>14</v>
      </c>
      <c r="AA11" s="89" t="s">
        <v>62</v>
      </c>
      <c r="AB11" s="89" t="s">
        <v>65</v>
      </c>
      <c r="AC11" s="89" t="s">
        <v>62</v>
      </c>
      <c r="AD11" s="89" t="s">
        <v>67</v>
      </c>
      <c r="AE11" s="89" t="s">
        <v>62</v>
      </c>
      <c r="AF11" s="89" t="s">
        <v>70</v>
      </c>
      <c r="AG11" s="95" t="s">
        <v>62</v>
      </c>
      <c r="AH11" s="89" t="s">
        <v>72</v>
      </c>
      <c r="AI11" s="89" t="s">
        <v>77</v>
      </c>
      <c r="AJ11" s="89" t="s">
        <v>76</v>
      </c>
      <c r="AK11" s="95" t="s">
        <v>62</v>
      </c>
      <c r="AL11" s="89" t="s">
        <v>82</v>
      </c>
      <c r="AM11" s="89" t="s">
        <v>63</v>
      </c>
    </row>
    <row r="12" spans="1:39" ht="15.75">
      <c r="A12" s="13" t="s">
        <v>18</v>
      </c>
      <c r="B12" s="14" t="s">
        <v>19</v>
      </c>
      <c r="C12" s="13" t="s">
        <v>20</v>
      </c>
      <c r="D12" s="79"/>
      <c r="E12" s="15" t="s">
        <v>21</v>
      </c>
      <c r="F12" s="16" t="s">
        <v>22</v>
      </c>
      <c r="G12" s="15" t="s">
        <v>23</v>
      </c>
      <c r="H12" s="16" t="s">
        <v>24</v>
      </c>
      <c r="I12" s="15" t="s">
        <v>23</v>
      </c>
      <c r="J12" s="16" t="s">
        <v>25</v>
      </c>
      <c r="K12" s="16" t="s">
        <v>23</v>
      </c>
      <c r="L12" s="17" t="s">
        <v>26</v>
      </c>
      <c r="M12" s="15" t="s">
        <v>27</v>
      </c>
      <c r="N12" s="18" t="s">
        <v>28</v>
      </c>
      <c r="O12" s="18" t="s">
        <v>23</v>
      </c>
      <c r="P12" s="18" t="s">
        <v>29</v>
      </c>
      <c r="Q12" s="18" t="s">
        <v>23</v>
      </c>
      <c r="R12" s="18" t="s">
        <v>30</v>
      </c>
      <c r="S12" s="16" t="s">
        <v>42</v>
      </c>
      <c r="T12" s="16" t="s">
        <v>49</v>
      </c>
      <c r="U12" s="16" t="s">
        <v>48</v>
      </c>
      <c r="V12" s="16" t="s">
        <v>50</v>
      </c>
      <c r="W12" s="16" t="s">
        <v>48</v>
      </c>
      <c r="X12" s="16" t="s">
        <v>51</v>
      </c>
      <c r="Y12" s="16" t="s">
        <v>48</v>
      </c>
      <c r="Z12" s="58" t="s">
        <v>53</v>
      </c>
      <c r="AA12" s="91"/>
      <c r="AB12" s="90"/>
      <c r="AC12" s="90"/>
      <c r="AD12" s="90"/>
      <c r="AE12" s="90"/>
      <c r="AF12" s="90"/>
      <c r="AG12" s="96"/>
      <c r="AH12" s="90"/>
      <c r="AI12" s="90"/>
      <c r="AJ12" s="90"/>
      <c r="AK12" s="96"/>
      <c r="AL12" s="90"/>
      <c r="AM12" s="90"/>
    </row>
    <row r="13" spans="1:39" ht="15">
      <c r="A13" s="19" t="s">
        <v>31</v>
      </c>
      <c r="B13" s="19" t="s">
        <v>32</v>
      </c>
      <c r="C13" s="20">
        <v>2110</v>
      </c>
      <c r="D13" s="21" t="s">
        <v>56</v>
      </c>
      <c r="E13" s="22">
        <v>50000</v>
      </c>
      <c r="G13" s="22">
        <f>E13+F13</f>
        <v>50000</v>
      </c>
      <c r="I13" s="22">
        <f>G13+H13</f>
        <v>50000</v>
      </c>
      <c r="K13" s="22">
        <f>I13+J13</f>
        <v>50000</v>
      </c>
      <c r="M13" s="23">
        <v>55000</v>
      </c>
      <c r="N13" s="24">
        <v>-5000</v>
      </c>
      <c r="O13" s="22">
        <f>M13+N13</f>
        <v>50000</v>
      </c>
      <c r="P13" s="24"/>
      <c r="Q13" s="22">
        <f>O13+P13</f>
        <v>50000</v>
      </c>
      <c r="R13" s="24"/>
      <c r="S13" s="22">
        <v>20000</v>
      </c>
      <c r="T13" s="22"/>
      <c r="U13" s="22">
        <f>S13+T13</f>
        <v>20000</v>
      </c>
      <c r="V13" s="22"/>
      <c r="W13" s="22">
        <f>U13+V13</f>
        <v>20000</v>
      </c>
      <c r="X13" s="22"/>
      <c r="Y13" s="22">
        <f>W13+X13</f>
        <v>20000</v>
      </c>
      <c r="Z13" s="27"/>
      <c r="AA13" s="28">
        <v>20000</v>
      </c>
      <c r="AB13" s="22"/>
      <c r="AC13" s="22">
        <f>AA13+AB13</f>
        <v>20000</v>
      </c>
      <c r="AD13" s="28"/>
      <c r="AE13" s="28">
        <f>AC13+AD13</f>
        <v>20000</v>
      </c>
      <c r="AF13" s="28"/>
      <c r="AG13" s="28">
        <f>AE13+AF13</f>
        <v>20000</v>
      </c>
      <c r="AH13" s="22"/>
      <c r="AI13" s="22">
        <f>AG13+AH13</f>
        <v>20000</v>
      </c>
      <c r="AJ13" s="28">
        <v>6000</v>
      </c>
      <c r="AK13" s="28">
        <f>AI13+AJ13</f>
        <v>26000</v>
      </c>
      <c r="AM13" s="22">
        <f>AK13+AL13</f>
        <v>26000</v>
      </c>
    </row>
    <row r="14" spans="1:39" ht="15">
      <c r="A14" s="25"/>
      <c r="B14" s="25"/>
      <c r="C14" s="26"/>
      <c r="D14" s="27" t="s">
        <v>57</v>
      </c>
      <c r="E14" s="28"/>
      <c r="G14" s="28"/>
      <c r="I14" s="28"/>
      <c r="K14" s="28"/>
      <c r="M14" s="29"/>
      <c r="N14" s="24"/>
      <c r="O14" s="28"/>
      <c r="P14" s="24"/>
      <c r="Q14" s="28"/>
      <c r="R14" s="24"/>
      <c r="S14" s="28"/>
      <c r="T14" s="28"/>
      <c r="U14" s="28"/>
      <c r="V14" s="28"/>
      <c r="W14" s="28"/>
      <c r="X14" s="28"/>
      <c r="Y14" s="28"/>
      <c r="Z14" s="27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4"/>
      <c r="AM14" s="28"/>
    </row>
    <row r="15" spans="1:39" ht="15.75">
      <c r="A15" s="80"/>
      <c r="B15" s="81"/>
      <c r="C15" s="81"/>
      <c r="D15" s="82"/>
      <c r="E15" s="30">
        <v>50000</v>
      </c>
      <c r="F15" s="31"/>
      <c r="G15" s="32">
        <f>E15+F15</f>
        <v>50000</v>
      </c>
      <c r="H15" s="31"/>
      <c r="I15" s="32">
        <f>G15+H15</f>
        <v>50000</v>
      </c>
      <c r="J15" s="31"/>
      <c r="K15" s="30">
        <f>I15+J15</f>
        <v>50000</v>
      </c>
      <c r="L15" s="31"/>
      <c r="M15" s="33">
        <f>M13</f>
        <v>55000</v>
      </c>
      <c r="N15" s="34">
        <f>N13</f>
        <v>-5000</v>
      </c>
      <c r="O15" s="33">
        <f>O13</f>
        <v>50000</v>
      </c>
      <c r="P15" s="34"/>
      <c r="Q15" s="33">
        <f>Q13</f>
        <v>50000</v>
      </c>
      <c r="R15" s="34"/>
      <c r="S15" s="33">
        <f>S13</f>
        <v>20000</v>
      </c>
      <c r="T15" s="33"/>
      <c r="U15" s="33">
        <f>U13</f>
        <v>20000</v>
      </c>
      <c r="V15" s="33"/>
      <c r="W15" s="33">
        <f>W13</f>
        <v>20000</v>
      </c>
      <c r="X15" s="33"/>
      <c r="Y15" s="33">
        <f>Y13</f>
        <v>20000</v>
      </c>
      <c r="Z15" s="33"/>
      <c r="AA15" s="33">
        <f>AA13</f>
        <v>20000</v>
      </c>
      <c r="AB15" s="67"/>
      <c r="AC15" s="67">
        <f aca="true" t="shared" si="0" ref="AC15:AC52">AA15+AB15</f>
        <v>20000</v>
      </c>
      <c r="AD15" s="67"/>
      <c r="AE15" s="67">
        <f aca="true" t="shared" si="1" ref="AE15:AE52">AC15+AD15</f>
        <v>20000</v>
      </c>
      <c r="AF15" s="67"/>
      <c r="AG15" s="67">
        <f aca="true" t="shared" si="2" ref="AG15:AG52">AE15+AF15</f>
        <v>20000</v>
      </c>
      <c r="AH15" s="67"/>
      <c r="AI15" s="67">
        <f aca="true" t="shared" si="3" ref="AI15:AI52">AG15+AH15</f>
        <v>20000</v>
      </c>
      <c r="AJ15" s="67">
        <v>6000</v>
      </c>
      <c r="AK15" s="67">
        <f aca="true" t="shared" si="4" ref="AK15:AK52">AI15+AJ15</f>
        <v>26000</v>
      </c>
      <c r="AL15" s="72"/>
      <c r="AM15" s="67">
        <f aca="true" t="shared" si="5" ref="AM15:AM52">AK15+AL15</f>
        <v>26000</v>
      </c>
    </row>
    <row r="16" spans="1:39" ht="15">
      <c r="A16" s="25" t="s">
        <v>35</v>
      </c>
      <c r="B16" s="25" t="s">
        <v>36</v>
      </c>
      <c r="C16" s="26">
        <v>2110</v>
      </c>
      <c r="D16" s="21" t="s">
        <v>56</v>
      </c>
      <c r="E16" s="28">
        <v>50000</v>
      </c>
      <c r="G16" s="28">
        <f>E16+F16</f>
        <v>50000</v>
      </c>
      <c r="I16" s="28">
        <f>G16+H16</f>
        <v>50000</v>
      </c>
      <c r="K16" s="28">
        <f>I16+J16</f>
        <v>50000</v>
      </c>
      <c r="M16" s="29">
        <v>50000</v>
      </c>
      <c r="N16" s="24">
        <v>-10000</v>
      </c>
      <c r="O16" s="28">
        <f>M16+N16</f>
        <v>40000</v>
      </c>
      <c r="P16" s="24"/>
      <c r="Q16" s="28">
        <f>O16+P16</f>
        <v>40000</v>
      </c>
      <c r="R16" s="24"/>
      <c r="S16" s="28">
        <v>71000</v>
      </c>
      <c r="T16" s="28"/>
      <c r="U16" s="28">
        <f>S16+T16</f>
        <v>71000</v>
      </c>
      <c r="V16" s="28"/>
      <c r="W16" s="28">
        <f>U16+V16</f>
        <v>71000</v>
      </c>
      <c r="X16" s="28"/>
      <c r="Y16" s="28">
        <f>W16+X16</f>
        <v>71000</v>
      </c>
      <c r="Z16" s="27"/>
      <c r="AA16" s="28">
        <v>70000</v>
      </c>
      <c r="AB16" s="28">
        <v>-10000</v>
      </c>
      <c r="AC16" s="28">
        <f t="shared" si="0"/>
        <v>60000</v>
      </c>
      <c r="AD16" s="28"/>
      <c r="AE16" s="28">
        <f t="shared" si="1"/>
        <v>60000</v>
      </c>
      <c r="AF16" s="28"/>
      <c r="AG16" s="28">
        <f t="shared" si="2"/>
        <v>60000</v>
      </c>
      <c r="AH16" s="28"/>
      <c r="AI16" s="28">
        <f t="shared" si="3"/>
        <v>60000</v>
      </c>
      <c r="AJ16" s="28"/>
      <c r="AK16" s="28">
        <f t="shared" si="4"/>
        <v>60000</v>
      </c>
      <c r="AL16" s="24">
        <v>185080</v>
      </c>
      <c r="AM16" s="28">
        <f t="shared" si="5"/>
        <v>245080</v>
      </c>
    </row>
    <row r="17" spans="1:39" ht="15">
      <c r="A17" s="26"/>
      <c r="B17" s="26"/>
      <c r="C17" s="26"/>
      <c r="D17" s="27" t="s">
        <v>57</v>
      </c>
      <c r="E17" s="27"/>
      <c r="G17" s="28"/>
      <c r="I17" s="28"/>
      <c r="K17" s="35"/>
      <c r="M17" s="29"/>
      <c r="N17" s="24"/>
      <c r="O17" s="28"/>
      <c r="P17" s="24"/>
      <c r="Q17" s="28"/>
      <c r="R17" s="24"/>
      <c r="S17" s="28"/>
      <c r="T17" s="28"/>
      <c r="U17" s="28"/>
      <c r="V17" s="28"/>
      <c r="W17" s="28"/>
      <c r="X17" s="28"/>
      <c r="Y17" s="28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4"/>
      <c r="AM17" s="28"/>
    </row>
    <row r="18" spans="1:39" ht="15.75">
      <c r="A18" s="80"/>
      <c r="B18" s="81"/>
      <c r="C18" s="81"/>
      <c r="D18" s="85"/>
      <c r="E18" s="30">
        <v>50000</v>
      </c>
      <c r="F18" s="31"/>
      <c r="G18" s="32">
        <f>E18+F18</f>
        <v>50000</v>
      </c>
      <c r="H18" s="31"/>
      <c r="I18" s="32">
        <f>G18+H18</f>
        <v>50000</v>
      </c>
      <c r="J18" s="31"/>
      <c r="K18" s="30">
        <f>I18+J18</f>
        <v>50000</v>
      </c>
      <c r="L18" s="31"/>
      <c r="M18" s="33">
        <f>M16</f>
        <v>50000</v>
      </c>
      <c r="N18" s="34">
        <f>N16</f>
        <v>-10000</v>
      </c>
      <c r="O18" s="33">
        <f>O16</f>
        <v>40000</v>
      </c>
      <c r="P18" s="34"/>
      <c r="Q18" s="33">
        <f>Q16</f>
        <v>40000</v>
      </c>
      <c r="R18" s="34"/>
      <c r="S18" s="33">
        <f>S16</f>
        <v>71000</v>
      </c>
      <c r="T18" s="33"/>
      <c r="U18" s="33">
        <f>U16</f>
        <v>71000</v>
      </c>
      <c r="V18" s="33"/>
      <c r="W18" s="33">
        <f>W16</f>
        <v>71000</v>
      </c>
      <c r="X18" s="33"/>
      <c r="Y18" s="33">
        <f>Y16</f>
        <v>71000</v>
      </c>
      <c r="Z18" s="33"/>
      <c r="AA18" s="33">
        <f>AA16</f>
        <v>70000</v>
      </c>
      <c r="AB18" s="67">
        <f>SUM(AB16:AB17)</f>
        <v>-10000</v>
      </c>
      <c r="AC18" s="67">
        <f t="shared" si="0"/>
        <v>60000</v>
      </c>
      <c r="AD18" s="67"/>
      <c r="AE18" s="67">
        <f t="shared" si="1"/>
        <v>60000</v>
      </c>
      <c r="AF18" s="67"/>
      <c r="AG18" s="67">
        <f t="shared" si="2"/>
        <v>60000</v>
      </c>
      <c r="AH18" s="67"/>
      <c r="AI18" s="67">
        <f t="shared" si="3"/>
        <v>60000</v>
      </c>
      <c r="AJ18" s="67"/>
      <c r="AK18" s="67">
        <f t="shared" si="4"/>
        <v>60000</v>
      </c>
      <c r="AL18" s="72">
        <v>185080</v>
      </c>
      <c r="AM18" s="67">
        <f t="shared" si="5"/>
        <v>245080</v>
      </c>
    </row>
    <row r="19" spans="1:39" ht="15">
      <c r="A19" s="26">
        <v>710</v>
      </c>
      <c r="B19" s="26">
        <v>71013</v>
      </c>
      <c r="C19" s="38">
        <v>2110</v>
      </c>
      <c r="D19" s="21" t="s">
        <v>56</v>
      </c>
      <c r="E19" s="65">
        <v>80000</v>
      </c>
      <c r="G19" s="22">
        <f>E19+F19</f>
        <v>80000</v>
      </c>
      <c r="I19" s="28">
        <f>G19+H19</f>
        <v>80000</v>
      </c>
      <c r="K19" s="28">
        <f>I19+J19</f>
        <v>80000</v>
      </c>
      <c r="M19" s="23">
        <v>70000</v>
      </c>
      <c r="N19" s="24">
        <v>-30000</v>
      </c>
      <c r="O19" s="28">
        <f>M19+N19</f>
        <v>40000</v>
      </c>
      <c r="P19" s="24"/>
      <c r="Q19" s="28">
        <f>O19+P19</f>
        <v>40000</v>
      </c>
      <c r="R19" s="24"/>
      <c r="S19" s="28">
        <v>45000</v>
      </c>
      <c r="T19" s="28">
        <v>-10000</v>
      </c>
      <c r="U19" s="28">
        <f>S19+T19</f>
        <v>35000</v>
      </c>
      <c r="V19" s="28"/>
      <c r="W19" s="28">
        <f>U19+V19</f>
        <v>35000</v>
      </c>
      <c r="X19" s="28"/>
      <c r="Y19" s="28">
        <f>W19+X19</f>
        <v>35000</v>
      </c>
      <c r="Z19" s="27"/>
      <c r="AA19" s="28">
        <v>33000</v>
      </c>
      <c r="AB19" s="28"/>
      <c r="AC19" s="28">
        <f t="shared" si="0"/>
        <v>33000</v>
      </c>
      <c r="AD19" s="28"/>
      <c r="AE19" s="28">
        <f t="shared" si="1"/>
        <v>33000</v>
      </c>
      <c r="AF19" s="28"/>
      <c r="AG19" s="28">
        <f t="shared" si="2"/>
        <v>33000</v>
      </c>
      <c r="AH19" s="28"/>
      <c r="AI19" s="28">
        <f t="shared" si="3"/>
        <v>33000</v>
      </c>
      <c r="AJ19" s="28"/>
      <c r="AK19" s="28">
        <f t="shared" si="4"/>
        <v>33000</v>
      </c>
      <c r="AL19" s="24"/>
      <c r="AM19" s="28">
        <f t="shared" si="5"/>
        <v>33000</v>
      </c>
    </row>
    <row r="20" spans="1:39" ht="15">
      <c r="A20" s="26"/>
      <c r="B20" s="26"/>
      <c r="C20" s="38"/>
      <c r="D20" s="27" t="s">
        <v>57</v>
      </c>
      <c r="E20" s="53"/>
      <c r="G20" s="28"/>
      <c r="I20" s="28"/>
      <c r="K20" s="28"/>
      <c r="M20" s="29"/>
      <c r="N20" s="24"/>
      <c r="O20" s="28"/>
      <c r="P20" s="24"/>
      <c r="Q20" s="28"/>
      <c r="R20" s="24"/>
      <c r="S20" s="28"/>
      <c r="T20" s="28"/>
      <c r="U20" s="28"/>
      <c r="V20" s="28"/>
      <c r="W20" s="28"/>
      <c r="X20" s="28"/>
      <c r="Y20" s="28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M20" s="28"/>
    </row>
    <row r="21" spans="1:39" ht="15">
      <c r="A21" s="26"/>
      <c r="B21" s="26">
        <v>71014</v>
      </c>
      <c r="C21" s="38">
        <v>2110</v>
      </c>
      <c r="D21" s="27" t="s">
        <v>56</v>
      </c>
      <c r="E21" s="65">
        <v>70000</v>
      </c>
      <c r="G21" s="28">
        <f>E21+F21</f>
        <v>70000</v>
      </c>
      <c r="I21" s="28">
        <f>G21+H21</f>
        <v>70000</v>
      </c>
      <c r="K21" s="28">
        <f>I21+J21</f>
        <v>70000</v>
      </c>
      <c r="M21" s="29">
        <v>90000</v>
      </c>
      <c r="N21" s="24">
        <v>-35000</v>
      </c>
      <c r="O21" s="28">
        <f>M21+N21</f>
        <v>55000</v>
      </c>
      <c r="P21" s="24"/>
      <c r="Q21" s="28">
        <f>O21+P21</f>
        <v>55000</v>
      </c>
      <c r="R21" s="24"/>
      <c r="S21" s="28">
        <v>40000</v>
      </c>
      <c r="T21" s="28"/>
      <c r="U21" s="28">
        <f>S21+T21</f>
        <v>40000</v>
      </c>
      <c r="V21" s="28"/>
      <c r="W21" s="28">
        <f>U21+V21</f>
        <v>40000</v>
      </c>
      <c r="X21" s="28"/>
      <c r="Y21" s="28">
        <f>W21+X21</f>
        <v>40000</v>
      </c>
      <c r="Z21" s="27"/>
      <c r="AA21" s="28">
        <v>40000</v>
      </c>
      <c r="AB21" s="28"/>
      <c r="AC21" s="28">
        <f t="shared" si="0"/>
        <v>40000</v>
      </c>
      <c r="AD21" s="28"/>
      <c r="AE21" s="28">
        <f t="shared" si="1"/>
        <v>40000</v>
      </c>
      <c r="AF21" s="28"/>
      <c r="AG21" s="28">
        <f t="shared" si="2"/>
        <v>40000</v>
      </c>
      <c r="AH21" s="28"/>
      <c r="AI21" s="28">
        <f t="shared" si="3"/>
        <v>40000</v>
      </c>
      <c r="AJ21" s="28"/>
      <c r="AK21" s="28">
        <f t="shared" si="4"/>
        <v>40000</v>
      </c>
      <c r="AM21" s="28">
        <f t="shared" si="5"/>
        <v>40000</v>
      </c>
    </row>
    <row r="22" spans="1:39" ht="15">
      <c r="A22" s="26"/>
      <c r="B22" s="26"/>
      <c r="C22" s="38"/>
      <c r="D22" s="27" t="s">
        <v>57</v>
      </c>
      <c r="E22" s="53"/>
      <c r="G22" s="28"/>
      <c r="I22" s="28"/>
      <c r="K22" s="28"/>
      <c r="M22" s="29"/>
      <c r="N22" s="24"/>
      <c r="O22" s="28"/>
      <c r="P22" s="24"/>
      <c r="Q22" s="28"/>
      <c r="R22" s="24"/>
      <c r="S22" s="28"/>
      <c r="T22" s="28"/>
      <c r="U22" s="28"/>
      <c r="V22" s="28"/>
      <c r="W22" s="28"/>
      <c r="X22" s="28"/>
      <c r="Y22" s="28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M22" s="28"/>
    </row>
    <row r="23" spans="1:39" ht="15">
      <c r="A23" s="26"/>
      <c r="B23" s="26">
        <v>71015</v>
      </c>
      <c r="C23" s="38">
        <v>2110</v>
      </c>
      <c r="D23" s="27" t="s">
        <v>56</v>
      </c>
      <c r="E23" s="65">
        <v>85000</v>
      </c>
      <c r="G23" s="28">
        <f>E23+F23</f>
        <v>85000</v>
      </c>
      <c r="I23" s="28">
        <f>G23+H23</f>
        <v>85000</v>
      </c>
      <c r="K23" s="28">
        <f>I23+J23</f>
        <v>85000</v>
      </c>
      <c r="M23" s="29">
        <v>80000</v>
      </c>
      <c r="N23" s="24">
        <v>-5000</v>
      </c>
      <c r="O23" s="28">
        <f>M23+N23</f>
        <v>75000</v>
      </c>
      <c r="P23" s="24"/>
      <c r="Q23" s="28">
        <f>O23+P23</f>
        <v>75000</v>
      </c>
      <c r="R23" s="24"/>
      <c r="S23" s="28">
        <v>184000</v>
      </c>
      <c r="T23" s="28"/>
      <c r="U23" s="28">
        <f>S23+T23</f>
        <v>184000</v>
      </c>
      <c r="V23" s="28"/>
      <c r="W23" s="28">
        <f>U23+V23</f>
        <v>184000</v>
      </c>
      <c r="X23" s="28"/>
      <c r="Y23" s="28">
        <f>W23+X23</f>
        <v>184000</v>
      </c>
      <c r="Z23" s="27"/>
      <c r="AA23" s="28">
        <v>219000</v>
      </c>
      <c r="AB23" s="28">
        <v>25000</v>
      </c>
      <c r="AC23" s="28">
        <f t="shared" si="0"/>
        <v>244000</v>
      </c>
      <c r="AD23" s="28"/>
      <c r="AE23" s="28">
        <f t="shared" si="1"/>
        <v>244000</v>
      </c>
      <c r="AF23" s="28">
        <v>30000</v>
      </c>
      <c r="AG23" s="28">
        <f t="shared" si="2"/>
        <v>274000</v>
      </c>
      <c r="AH23" s="28"/>
      <c r="AI23" s="28">
        <f t="shared" si="3"/>
        <v>274000</v>
      </c>
      <c r="AJ23" s="28"/>
      <c r="AK23" s="28">
        <f t="shared" si="4"/>
        <v>274000</v>
      </c>
      <c r="AM23" s="28">
        <f t="shared" si="5"/>
        <v>274000</v>
      </c>
    </row>
    <row r="24" spans="1:39" ht="15">
      <c r="A24" s="26"/>
      <c r="B24" s="26"/>
      <c r="C24" s="38"/>
      <c r="D24" s="27" t="s">
        <v>57</v>
      </c>
      <c r="E24" s="53"/>
      <c r="G24" s="28"/>
      <c r="I24" s="28"/>
      <c r="K24" s="28"/>
      <c r="M24" s="29"/>
      <c r="N24" s="24"/>
      <c r="O24" s="28"/>
      <c r="P24" s="24"/>
      <c r="Q24" s="28"/>
      <c r="R24" s="24"/>
      <c r="S24" s="28"/>
      <c r="T24" s="28"/>
      <c r="U24" s="28"/>
      <c r="V24" s="28"/>
      <c r="W24" s="28"/>
      <c r="X24" s="28"/>
      <c r="Y24" s="28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M24" s="28"/>
    </row>
    <row r="25" spans="1:39" ht="15">
      <c r="A25" s="38"/>
      <c r="B25" s="26"/>
      <c r="C25" s="38">
        <v>6410</v>
      </c>
      <c r="D25" s="27" t="s">
        <v>43</v>
      </c>
      <c r="E25" s="53"/>
      <c r="G25" s="54"/>
      <c r="I25" s="54"/>
      <c r="K25" s="28"/>
      <c r="M25" s="29"/>
      <c r="N25" s="24"/>
      <c r="O25" s="28"/>
      <c r="P25" s="24"/>
      <c r="Q25" s="28"/>
      <c r="R25" s="24"/>
      <c r="S25" s="28">
        <v>7000</v>
      </c>
      <c r="T25" s="28"/>
      <c r="U25" s="28">
        <f>S25+T25</f>
        <v>7000</v>
      </c>
      <c r="V25" s="28"/>
      <c r="W25" s="28">
        <f>U25+V25</f>
        <v>7000</v>
      </c>
      <c r="X25" s="28"/>
      <c r="Y25" s="28">
        <v>7000</v>
      </c>
      <c r="Z25" s="27"/>
      <c r="AA25" s="28">
        <v>7000</v>
      </c>
      <c r="AB25" s="28"/>
      <c r="AC25" s="28">
        <f t="shared" si="0"/>
        <v>7000</v>
      </c>
      <c r="AD25" s="28"/>
      <c r="AE25" s="28">
        <f t="shared" si="1"/>
        <v>7000</v>
      </c>
      <c r="AF25" s="28"/>
      <c r="AG25" s="28">
        <f t="shared" si="2"/>
        <v>7000</v>
      </c>
      <c r="AH25" s="28"/>
      <c r="AI25" s="28">
        <f t="shared" si="3"/>
        <v>7000</v>
      </c>
      <c r="AJ25" s="28"/>
      <c r="AK25" s="28">
        <f t="shared" si="4"/>
        <v>7000</v>
      </c>
      <c r="AM25" s="28">
        <f t="shared" si="5"/>
        <v>7000</v>
      </c>
    </row>
    <row r="26" spans="1:39" ht="15">
      <c r="A26" s="38"/>
      <c r="B26" s="55"/>
      <c r="C26" s="66"/>
      <c r="D26" s="39" t="s">
        <v>39</v>
      </c>
      <c r="E26" s="53"/>
      <c r="G26" s="54"/>
      <c r="I26" s="54"/>
      <c r="K26" s="28"/>
      <c r="M26" s="29"/>
      <c r="N26" s="24"/>
      <c r="O26" s="28"/>
      <c r="P26" s="24"/>
      <c r="Q26" s="28"/>
      <c r="R26" s="24"/>
      <c r="S26" s="28"/>
      <c r="T26" s="28"/>
      <c r="U26" s="28"/>
      <c r="V26" s="28"/>
      <c r="W26" s="28"/>
      <c r="X26" s="28"/>
      <c r="Y26" s="28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M26" s="28"/>
    </row>
    <row r="27" spans="1:39" ht="15.75">
      <c r="A27" s="80"/>
      <c r="B27" s="81"/>
      <c r="C27" s="81"/>
      <c r="D27" s="86"/>
      <c r="E27" s="30">
        <f>E19+E21+E23</f>
        <v>235000</v>
      </c>
      <c r="F27" s="31"/>
      <c r="G27" s="32">
        <f>E27+F27</f>
        <v>235000</v>
      </c>
      <c r="H27" s="31"/>
      <c r="I27" s="32">
        <f>G27+H27</f>
        <v>235000</v>
      </c>
      <c r="J27" s="31"/>
      <c r="K27" s="30">
        <f>I27+J27</f>
        <v>235000</v>
      </c>
      <c r="L27" s="31"/>
      <c r="M27" s="33">
        <f>M23+M21+M19</f>
        <v>240000</v>
      </c>
      <c r="N27" s="34">
        <f>N23+N21+N19</f>
        <v>-70000</v>
      </c>
      <c r="O27" s="33">
        <f>O23+O21+O19</f>
        <v>170000</v>
      </c>
      <c r="P27" s="34"/>
      <c r="Q27" s="33">
        <f>Q23+Q21+Q19</f>
        <v>170000</v>
      </c>
      <c r="R27" s="34"/>
      <c r="S27" s="33">
        <f>S23+S21+S19+S25</f>
        <v>276000</v>
      </c>
      <c r="T27" s="33">
        <f>T23+T21+T19+T25</f>
        <v>-10000</v>
      </c>
      <c r="U27" s="33">
        <f>U23+U21+U19+U25</f>
        <v>266000</v>
      </c>
      <c r="V27" s="33"/>
      <c r="W27" s="33">
        <f>W23+W21+W19+W25</f>
        <v>266000</v>
      </c>
      <c r="X27" s="33"/>
      <c r="Y27" s="33">
        <f>Y23+Y21+Y19+Y25</f>
        <v>266000</v>
      </c>
      <c r="Z27" s="33"/>
      <c r="AA27" s="33">
        <f>AA23+AA21+AA19+AA25</f>
        <v>299000</v>
      </c>
      <c r="AB27" s="67">
        <f>SUM(AB19:AB26)</f>
        <v>25000</v>
      </c>
      <c r="AC27" s="67">
        <f t="shared" si="0"/>
        <v>324000</v>
      </c>
      <c r="AD27" s="67"/>
      <c r="AE27" s="67">
        <f>SUM(AE19:AE26)</f>
        <v>324000</v>
      </c>
      <c r="AF27" s="67">
        <f>SUM(AF19:AF26)</f>
        <v>30000</v>
      </c>
      <c r="AG27" s="67">
        <f t="shared" si="2"/>
        <v>354000</v>
      </c>
      <c r="AH27" s="67"/>
      <c r="AI27" s="67">
        <f t="shared" si="3"/>
        <v>354000</v>
      </c>
      <c r="AJ27" s="67"/>
      <c r="AK27" s="67">
        <f t="shared" si="4"/>
        <v>354000</v>
      </c>
      <c r="AL27" s="71"/>
      <c r="AM27" s="67">
        <f t="shared" si="5"/>
        <v>354000</v>
      </c>
    </row>
    <row r="28" spans="1:39" ht="15">
      <c r="A28" s="26">
        <v>750</v>
      </c>
      <c r="B28" s="26">
        <v>75011</v>
      </c>
      <c r="C28" s="38">
        <v>2110</v>
      </c>
      <c r="D28" s="21" t="s">
        <v>56</v>
      </c>
      <c r="E28" s="65">
        <v>126816</v>
      </c>
      <c r="G28" s="28">
        <f>E28+F28</f>
        <v>126816</v>
      </c>
      <c r="I28" s="22">
        <v>119824</v>
      </c>
      <c r="J28" s="24"/>
      <c r="K28" s="22">
        <f>I28+J28</f>
        <v>119824</v>
      </c>
      <c r="M28" s="23">
        <v>113832</v>
      </c>
      <c r="N28" s="24"/>
      <c r="O28" s="28">
        <f>M28+N28</f>
        <v>113832</v>
      </c>
      <c r="P28" s="24"/>
      <c r="Q28" s="28">
        <f>O28+P28</f>
        <v>113832</v>
      </c>
      <c r="R28" s="24"/>
      <c r="S28" s="28">
        <v>125595</v>
      </c>
      <c r="T28" s="28"/>
      <c r="U28" s="28">
        <f>S28+T28</f>
        <v>125595</v>
      </c>
      <c r="V28" s="28"/>
      <c r="W28" s="28">
        <f>U28+V28</f>
        <v>125595</v>
      </c>
      <c r="X28" s="28"/>
      <c r="Y28" s="28">
        <f>W28+X28</f>
        <v>125595</v>
      </c>
      <c r="Z28" s="27"/>
      <c r="AA28" s="28">
        <v>127861</v>
      </c>
      <c r="AB28" s="28"/>
      <c r="AC28" s="28">
        <f t="shared" si="0"/>
        <v>127861</v>
      </c>
      <c r="AD28" s="28"/>
      <c r="AE28" s="28">
        <f t="shared" si="1"/>
        <v>127861</v>
      </c>
      <c r="AF28" s="28"/>
      <c r="AG28" s="28">
        <f t="shared" si="2"/>
        <v>127861</v>
      </c>
      <c r="AH28" s="28"/>
      <c r="AI28" s="28">
        <f t="shared" si="3"/>
        <v>127861</v>
      </c>
      <c r="AJ28" s="28"/>
      <c r="AK28" s="28">
        <f t="shared" si="4"/>
        <v>127861</v>
      </c>
      <c r="AM28" s="28">
        <f t="shared" si="5"/>
        <v>127861</v>
      </c>
    </row>
    <row r="29" spans="1:39" ht="15">
      <c r="A29" s="26"/>
      <c r="B29" s="26"/>
      <c r="C29" s="38"/>
      <c r="D29" s="27" t="s">
        <v>57</v>
      </c>
      <c r="E29" s="53"/>
      <c r="G29" s="28"/>
      <c r="I29" s="28"/>
      <c r="K29" s="28"/>
      <c r="M29" s="29"/>
      <c r="N29" s="24"/>
      <c r="O29" s="28"/>
      <c r="P29" s="24"/>
      <c r="Q29" s="28"/>
      <c r="R29" s="24"/>
      <c r="S29" s="28"/>
      <c r="T29" s="28"/>
      <c r="U29" s="28"/>
      <c r="V29" s="28"/>
      <c r="W29" s="28"/>
      <c r="X29" s="28"/>
      <c r="Y29" s="28"/>
      <c r="Z29" s="27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M29" s="28"/>
    </row>
    <row r="30" spans="1:39" ht="15">
      <c r="A30" s="26"/>
      <c r="B30" s="26">
        <v>75045</v>
      </c>
      <c r="C30" s="38">
        <v>2110</v>
      </c>
      <c r="D30" s="27" t="s">
        <v>56</v>
      </c>
      <c r="E30" s="65">
        <v>22000</v>
      </c>
      <c r="G30" s="28">
        <f>E30+F30</f>
        <v>22000</v>
      </c>
      <c r="I30" s="28">
        <f>G30+H30</f>
        <v>22000</v>
      </c>
      <c r="K30" s="28">
        <f>I30+J30</f>
        <v>22000</v>
      </c>
      <c r="M30" s="29">
        <v>17600</v>
      </c>
      <c r="N30" s="24"/>
      <c r="O30" s="28">
        <f>M30+N30</f>
        <v>17600</v>
      </c>
      <c r="P30" s="24"/>
      <c r="Q30" s="28">
        <f>O30+P30</f>
        <v>17600</v>
      </c>
      <c r="R30" s="24"/>
      <c r="S30" s="28">
        <v>16000</v>
      </c>
      <c r="T30" s="28"/>
      <c r="U30" s="28">
        <f>S30+T30</f>
        <v>16000</v>
      </c>
      <c r="V30" s="28"/>
      <c r="W30" s="28">
        <f>U30+V30</f>
        <v>16000</v>
      </c>
      <c r="X30" s="28"/>
      <c r="Y30" s="28">
        <f>W30+X30</f>
        <v>16000</v>
      </c>
      <c r="Z30" s="27"/>
      <c r="AA30" s="28">
        <v>16500</v>
      </c>
      <c r="AB30" s="28"/>
      <c r="AC30" s="28">
        <f t="shared" si="0"/>
        <v>16500</v>
      </c>
      <c r="AD30" s="28"/>
      <c r="AE30" s="28">
        <f t="shared" si="1"/>
        <v>16500</v>
      </c>
      <c r="AF30" s="28"/>
      <c r="AG30" s="28">
        <f t="shared" si="2"/>
        <v>16500</v>
      </c>
      <c r="AH30" s="28"/>
      <c r="AI30" s="28">
        <f t="shared" si="3"/>
        <v>16500</v>
      </c>
      <c r="AJ30" s="28">
        <v>-107</v>
      </c>
      <c r="AK30" s="28">
        <f t="shared" si="4"/>
        <v>16393</v>
      </c>
      <c r="AM30" s="28">
        <f t="shared" si="5"/>
        <v>16393</v>
      </c>
    </row>
    <row r="31" spans="1:39" ht="15">
      <c r="A31" s="26"/>
      <c r="B31" s="26"/>
      <c r="C31" s="38"/>
      <c r="D31" s="39" t="s">
        <v>57</v>
      </c>
      <c r="E31" s="53"/>
      <c r="G31" s="35"/>
      <c r="I31" s="28"/>
      <c r="K31" s="28"/>
      <c r="M31" s="29"/>
      <c r="N31" s="24"/>
      <c r="O31" s="28"/>
      <c r="P31" s="24"/>
      <c r="Q31" s="28"/>
      <c r="R31" s="24"/>
      <c r="S31" s="28"/>
      <c r="T31" s="28"/>
      <c r="U31" s="28"/>
      <c r="V31" s="28"/>
      <c r="W31" s="28"/>
      <c r="X31" s="28"/>
      <c r="Y31" s="28"/>
      <c r="Z31" s="27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M31" s="28"/>
    </row>
    <row r="32" spans="1:39" ht="15.75">
      <c r="A32" s="80"/>
      <c r="B32" s="81"/>
      <c r="C32" s="81"/>
      <c r="D32" s="86"/>
      <c r="E32" s="30">
        <f>E28+E30</f>
        <v>148816</v>
      </c>
      <c r="F32" s="36"/>
      <c r="G32" s="30">
        <f>E32+F32</f>
        <v>148816</v>
      </c>
      <c r="H32" s="31"/>
      <c r="I32" s="37">
        <f>I28+I30</f>
        <v>141824</v>
      </c>
      <c r="J32" s="30">
        <f>J28+J30</f>
        <v>0</v>
      </c>
      <c r="K32" s="30">
        <f>K28+K30</f>
        <v>141824</v>
      </c>
      <c r="L32" s="31"/>
      <c r="M32" s="33">
        <f>M30+M28</f>
        <v>131432</v>
      </c>
      <c r="N32" s="34"/>
      <c r="O32" s="33">
        <f>O30+O28</f>
        <v>131432</v>
      </c>
      <c r="P32" s="34"/>
      <c r="Q32" s="33">
        <f>Q30+Q28</f>
        <v>131432</v>
      </c>
      <c r="R32" s="34"/>
      <c r="S32" s="33">
        <f>S30+S28</f>
        <v>141595</v>
      </c>
      <c r="T32" s="33"/>
      <c r="U32" s="33">
        <f>U30+U28</f>
        <v>141595</v>
      </c>
      <c r="V32" s="33"/>
      <c r="W32" s="33">
        <f>W30+W28</f>
        <v>141595</v>
      </c>
      <c r="X32" s="33"/>
      <c r="Y32" s="33">
        <f>SUM(Y28:Y31)</f>
        <v>141595</v>
      </c>
      <c r="Z32" s="33"/>
      <c r="AA32" s="33">
        <f>SUM(AA28:AA31)</f>
        <v>144361</v>
      </c>
      <c r="AB32" s="67"/>
      <c r="AC32" s="67">
        <f t="shared" si="0"/>
        <v>144361</v>
      </c>
      <c r="AD32" s="67"/>
      <c r="AE32" s="67">
        <f t="shared" si="1"/>
        <v>144361</v>
      </c>
      <c r="AF32" s="67"/>
      <c r="AG32" s="67">
        <f t="shared" si="2"/>
        <v>144361</v>
      </c>
      <c r="AH32" s="67"/>
      <c r="AI32" s="67">
        <f t="shared" si="3"/>
        <v>144361</v>
      </c>
      <c r="AJ32" s="67">
        <f>SUM(AJ28:AJ31)</f>
        <v>-107</v>
      </c>
      <c r="AK32" s="67">
        <f t="shared" si="4"/>
        <v>144254</v>
      </c>
      <c r="AL32" s="71"/>
      <c r="AM32" s="67">
        <f t="shared" si="5"/>
        <v>144254</v>
      </c>
    </row>
    <row r="33" spans="1:39" ht="15">
      <c r="A33" s="26">
        <v>754</v>
      </c>
      <c r="B33" s="26">
        <v>75411</v>
      </c>
      <c r="C33" s="38">
        <v>2110</v>
      </c>
      <c r="D33" s="21" t="s">
        <v>56</v>
      </c>
      <c r="E33" s="65">
        <v>1603964</v>
      </c>
      <c r="G33" s="28">
        <f>E33+F33</f>
        <v>1603964</v>
      </c>
      <c r="I33" s="28">
        <v>1762623</v>
      </c>
      <c r="J33" s="24"/>
      <c r="K33" s="28">
        <f>I33+J33</f>
        <v>1762623</v>
      </c>
      <c r="M33" s="29">
        <v>1782242</v>
      </c>
      <c r="N33" s="24">
        <v>-7650</v>
      </c>
      <c r="O33" s="28">
        <f>M33+N33</f>
        <v>1774592</v>
      </c>
      <c r="P33" s="24">
        <v>58000</v>
      </c>
      <c r="Q33" s="28">
        <f>O33+P33</f>
        <v>1832592</v>
      </c>
      <c r="R33" s="24"/>
      <c r="S33" s="28">
        <v>2030927</v>
      </c>
      <c r="T33" s="28">
        <v>20588</v>
      </c>
      <c r="U33" s="28">
        <f>S33+T33</f>
        <v>2051515</v>
      </c>
      <c r="V33" s="28"/>
      <c r="W33" s="28">
        <f>U33+V33</f>
        <v>2051515</v>
      </c>
      <c r="X33" s="28">
        <v>27859</v>
      </c>
      <c r="Y33" s="28">
        <f>W33+X33</f>
        <v>2079374</v>
      </c>
      <c r="Z33" s="28">
        <v>17914</v>
      </c>
      <c r="AA33" s="28">
        <v>2454041</v>
      </c>
      <c r="AB33" s="28"/>
      <c r="AC33" s="92">
        <f t="shared" si="0"/>
        <v>2454041</v>
      </c>
      <c r="AD33" s="28">
        <v>50683</v>
      </c>
      <c r="AE33" s="92">
        <f>AC33+AD33+AD34</f>
        <v>2548599</v>
      </c>
      <c r="AF33" s="28">
        <v>142771</v>
      </c>
      <c r="AG33" s="69">
        <f>AE33+AF33+AF34</f>
        <v>2666870</v>
      </c>
      <c r="AH33" s="28">
        <v>25328</v>
      </c>
      <c r="AI33" s="28">
        <f t="shared" si="3"/>
        <v>2692198</v>
      </c>
      <c r="AJ33" s="28">
        <v>50</v>
      </c>
      <c r="AK33" s="28">
        <f t="shared" si="4"/>
        <v>2692248</v>
      </c>
      <c r="AM33" s="28">
        <f t="shared" si="5"/>
        <v>2692248</v>
      </c>
    </row>
    <row r="34" spans="1:39" ht="15">
      <c r="A34" s="26"/>
      <c r="B34" s="26"/>
      <c r="C34" s="38"/>
      <c r="D34" s="27" t="s">
        <v>57</v>
      </c>
      <c r="E34" s="53"/>
      <c r="G34" s="28"/>
      <c r="I34" s="28"/>
      <c r="K34" s="28"/>
      <c r="M34" s="29"/>
      <c r="N34" s="24"/>
      <c r="O34" s="28"/>
      <c r="P34" s="24"/>
      <c r="Q34" s="28"/>
      <c r="R34" s="24"/>
      <c r="S34" s="28"/>
      <c r="T34" s="28"/>
      <c r="U34" s="28"/>
      <c r="V34" s="28"/>
      <c r="W34" s="28"/>
      <c r="X34" s="28"/>
      <c r="Y34" s="28"/>
      <c r="Z34" s="27"/>
      <c r="AA34" s="28"/>
      <c r="AB34" s="28"/>
      <c r="AC34" s="93"/>
      <c r="AD34" s="28">
        <v>43875</v>
      </c>
      <c r="AE34" s="93"/>
      <c r="AF34" s="28">
        <v>-24500</v>
      </c>
      <c r="AG34" s="68"/>
      <c r="AH34" s="28"/>
      <c r="AI34" s="28"/>
      <c r="AJ34" s="28"/>
      <c r="AK34" s="28"/>
      <c r="AM34" s="28"/>
    </row>
    <row r="35" spans="1:39" ht="15">
      <c r="A35" s="26"/>
      <c r="B35" s="26"/>
      <c r="C35" s="38"/>
      <c r="D35" s="27"/>
      <c r="E35" s="53"/>
      <c r="G35" s="28"/>
      <c r="I35" s="28"/>
      <c r="K35" s="28"/>
      <c r="M35" s="29"/>
      <c r="N35" s="24"/>
      <c r="O35" s="28"/>
      <c r="P35" s="24"/>
      <c r="Q35" s="28"/>
      <c r="R35" s="24"/>
      <c r="S35" s="28"/>
      <c r="T35" s="28"/>
      <c r="U35" s="28"/>
      <c r="V35" s="28"/>
      <c r="W35" s="28"/>
      <c r="X35" s="28"/>
      <c r="Y35" s="28"/>
      <c r="Z35" s="27"/>
      <c r="AA35" s="28"/>
      <c r="AB35" s="28"/>
      <c r="AC35" s="68"/>
      <c r="AD35" s="28"/>
      <c r="AE35" s="68"/>
      <c r="AF35" s="28"/>
      <c r="AG35" s="68"/>
      <c r="AH35" s="28"/>
      <c r="AI35" s="28"/>
      <c r="AJ35" s="28"/>
      <c r="AK35" s="28"/>
      <c r="AM35" s="28"/>
    </row>
    <row r="36" spans="1:39" ht="15">
      <c r="A36" s="26"/>
      <c r="B36" s="26"/>
      <c r="C36" s="38">
        <v>6410</v>
      </c>
      <c r="D36" s="27" t="s">
        <v>38</v>
      </c>
      <c r="E36" s="65">
        <v>300000</v>
      </c>
      <c r="F36" s="24">
        <v>331000</v>
      </c>
      <c r="G36" s="28">
        <f>E36+F36</f>
        <v>631000</v>
      </c>
      <c r="I36" s="28">
        <f>G36+H36</f>
        <v>631000</v>
      </c>
      <c r="K36" s="28">
        <f>I36+J36</f>
        <v>631000</v>
      </c>
      <c r="M36" s="29">
        <v>1000000</v>
      </c>
      <c r="N36" s="24">
        <v>-310000</v>
      </c>
      <c r="O36" s="28">
        <f>M36+N36</f>
        <v>690000</v>
      </c>
      <c r="P36" s="24">
        <v>-20000</v>
      </c>
      <c r="Q36" s="28">
        <f>O36+P36</f>
        <v>670000</v>
      </c>
      <c r="R36" s="24"/>
      <c r="S36" s="28">
        <v>900000</v>
      </c>
      <c r="T36" s="28"/>
      <c r="U36" s="28">
        <f>S36+T36</f>
        <v>900000</v>
      </c>
      <c r="V36" s="28"/>
      <c r="W36" s="28">
        <f>U36+V36</f>
        <v>900000</v>
      </c>
      <c r="X36" s="28"/>
      <c r="Y36" s="28">
        <f>W36+X36</f>
        <v>900000</v>
      </c>
      <c r="Z36" s="27"/>
      <c r="AA36" s="28">
        <v>295000</v>
      </c>
      <c r="AB36" s="28"/>
      <c r="AC36" s="28">
        <f t="shared" si="0"/>
        <v>295000</v>
      </c>
      <c r="AD36" s="28"/>
      <c r="AE36" s="28">
        <f t="shared" si="1"/>
        <v>295000</v>
      </c>
      <c r="AF36" s="28">
        <v>24500</v>
      </c>
      <c r="AG36" s="28">
        <f t="shared" si="2"/>
        <v>319500</v>
      </c>
      <c r="AH36" s="28"/>
      <c r="AI36" s="28">
        <f t="shared" si="3"/>
        <v>319500</v>
      </c>
      <c r="AJ36" s="28">
        <v>-50</v>
      </c>
      <c r="AK36" s="28">
        <f t="shared" si="4"/>
        <v>319450</v>
      </c>
      <c r="AM36" s="28">
        <f t="shared" si="5"/>
        <v>319450</v>
      </c>
    </row>
    <row r="37" spans="1:39" ht="15">
      <c r="A37" s="26"/>
      <c r="B37" s="26"/>
      <c r="C37" s="38"/>
      <c r="D37" s="27" t="s">
        <v>39</v>
      </c>
      <c r="E37" s="65"/>
      <c r="F37" s="24"/>
      <c r="G37" s="28"/>
      <c r="I37" s="28"/>
      <c r="K37" s="28"/>
      <c r="M37" s="29"/>
      <c r="N37" s="24"/>
      <c r="O37" s="28"/>
      <c r="P37" s="24"/>
      <c r="Q37" s="28"/>
      <c r="R37" s="24"/>
      <c r="S37" s="28"/>
      <c r="T37" s="28"/>
      <c r="U37" s="28"/>
      <c r="V37" s="28"/>
      <c r="W37" s="28"/>
      <c r="X37" s="28"/>
      <c r="Y37" s="28"/>
      <c r="Z37" s="27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M37" s="28"/>
    </row>
    <row r="38" spans="1:39" ht="15">
      <c r="A38" s="26"/>
      <c r="B38" s="26">
        <v>75414</v>
      </c>
      <c r="C38" s="38">
        <v>2110</v>
      </c>
      <c r="D38" s="27" t="s">
        <v>56</v>
      </c>
      <c r="E38" s="65"/>
      <c r="F38" s="24"/>
      <c r="G38" s="28"/>
      <c r="I38" s="28"/>
      <c r="K38" s="28"/>
      <c r="M38" s="29"/>
      <c r="N38" s="24"/>
      <c r="O38" s="28"/>
      <c r="P38" s="24"/>
      <c r="Q38" s="28"/>
      <c r="R38" s="24"/>
      <c r="S38" s="28">
        <v>400</v>
      </c>
      <c r="T38" s="28"/>
      <c r="U38" s="28">
        <f>S38+T38</f>
        <v>400</v>
      </c>
      <c r="V38" s="28"/>
      <c r="W38" s="28">
        <f>U38+V38</f>
        <v>400</v>
      </c>
      <c r="X38" s="28"/>
      <c r="Y38" s="28">
        <f>W38+X38</f>
        <v>400</v>
      </c>
      <c r="Z38" s="27"/>
      <c r="AA38" s="28">
        <v>400</v>
      </c>
      <c r="AB38" s="28"/>
      <c r="AC38" s="28">
        <f t="shared" si="0"/>
        <v>400</v>
      </c>
      <c r="AD38" s="28"/>
      <c r="AE38" s="28">
        <f t="shared" si="1"/>
        <v>400</v>
      </c>
      <c r="AF38" s="28"/>
      <c r="AG38" s="28">
        <f t="shared" si="2"/>
        <v>400</v>
      </c>
      <c r="AH38" s="28"/>
      <c r="AI38" s="28">
        <f t="shared" si="3"/>
        <v>400</v>
      </c>
      <c r="AJ38" s="28"/>
      <c r="AK38" s="28">
        <f t="shared" si="4"/>
        <v>400</v>
      </c>
      <c r="AM38" s="28">
        <f t="shared" si="5"/>
        <v>400</v>
      </c>
    </row>
    <row r="39" spans="1:39" ht="15">
      <c r="A39" s="26"/>
      <c r="B39" s="26"/>
      <c r="C39" s="38"/>
      <c r="D39" s="39" t="s">
        <v>57</v>
      </c>
      <c r="E39" s="53"/>
      <c r="G39" s="28"/>
      <c r="I39" s="35"/>
      <c r="K39" s="28"/>
      <c r="M39" s="29"/>
      <c r="N39" s="24"/>
      <c r="O39" s="28"/>
      <c r="P39" s="24"/>
      <c r="Q39" s="28"/>
      <c r="R39" s="24"/>
      <c r="S39" s="28"/>
      <c r="T39" s="28"/>
      <c r="U39" s="28"/>
      <c r="V39" s="28"/>
      <c r="W39" s="28"/>
      <c r="X39" s="28"/>
      <c r="Y39" s="28"/>
      <c r="Z39" s="27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M39" s="28"/>
    </row>
    <row r="40" spans="1:39" ht="15.75">
      <c r="A40" s="83"/>
      <c r="B40" s="81"/>
      <c r="C40" s="81"/>
      <c r="D40" s="87"/>
      <c r="E40" s="30" t="e">
        <f>#REF!+E33+E36</f>
        <v>#REF!</v>
      </c>
      <c r="F40" s="32">
        <v>331000</v>
      </c>
      <c r="G40" s="32" t="e">
        <f>E40+F40</f>
        <v>#REF!</v>
      </c>
      <c r="H40" s="36"/>
      <c r="I40" s="30" t="e">
        <f>I36+I33+#REF!</f>
        <v>#REF!</v>
      </c>
      <c r="J40" s="32" t="e">
        <f>J36+J33+#REF!</f>
        <v>#REF!</v>
      </c>
      <c r="K40" s="30" t="e">
        <f>K36+K33+#REF!</f>
        <v>#REF!</v>
      </c>
      <c r="L40" s="31"/>
      <c r="M40" s="33" t="e">
        <f>M36+M33+#REF!</f>
        <v>#REF!</v>
      </c>
      <c r="N40" s="34" t="e">
        <f>N36+N33+#REF!</f>
        <v>#REF!</v>
      </c>
      <c r="O40" s="33" t="e">
        <f>O36+O33+#REF!</f>
        <v>#REF!</v>
      </c>
      <c r="P40" s="34">
        <f>SUM(P33:P39)</f>
        <v>38000</v>
      </c>
      <c r="Q40" s="33" t="e">
        <f>Q36+Q33+#REF!</f>
        <v>#REF!</v>
      </c>
      <c r="R40" s="34">
        <f>SUM(R33:R39)</f>
        <v>0</v>
      </c>
      <c r="S40" s="33">
        <f>SUM(S33:S38)</f>
        <v>2931327</v>
      </c>
      <c r="T40" s="33">
        <f>SUM(T33:T38)</f>
        <v>20588</v>
      </c>
      <c r="U40" s="33">
        <f>SUM(U33:U39)</f>
        <v>2951915</v>
      </c>
      <c r="V40" s="33">
        <f>SUM(V33:V38)</f>
        <v>0</v>
      </c>
      <c r="W40" s="33">
        <f>SUM(W33:W39)</f>
        <v>2951915</v>
      </c>
      <c r="X40" s="33">
        <f>SUM(X33:X38)</f>
        <v>27859</v>
      </c>
      <c r="Y40" s="33">
        <f>SUM(Y33:Y39)</f>
        <v>2979774</v>
      </c>
      <c r="Z40" s="33">
        <f>SUM(Z33:Z39)</f>
        <v>17914</v>
      </c>
      <c r="AA40" s="33">
        <f>SUM(AA33:AA39)</f>
        <v>2749441</v>
      </c>
      <c r="AB40" s="67"/>
      <c r="AC40" s="67">
        <f t="shared" si="0"/>
        <v>2749441</v>
      </c>
      <c r="AD40" s="67">
        <f>SUM(AD33:AD39)</f>
        <v>94558</v>
      </c>
      <c r="AE40" s="67">
        <f>SUM(AE33:AE39)</f>
        <v>2843999</v>
      </c>
      <c r="AF40" s="67">
        <f>SUM(AF33:AF39)</f>
        <v>142771</v>
      </c>
      <c r="AG40" s="67">
        <f t="shared" si="2"/>
        <v>2986770</v>
      </c>
      <c r="AH40" s="67">
        <f>SUM(AH33:AH39)</f>
        <v>25328</v>
      </c>
      <c r="AI40" s="67">
        <f t="shared" si="3"/>
        <v>3012098</v>
      </c>
      <c r="AJ40" s="67">
        <f>SUM(AJ33:AJ39)</f>
        <v>0</v>
      </c>
      <c r="AK40" s="67">
        <f t="shared" si="4"/>
        <v>3012098</v>
      </c>
      <c r="AL40" s="71"/>
      <c r="AM40" s="67">
        <f t="shared" si="5"/>
        <v>3012098</v>
      </c>
    </row>
    <row r="41" spans="1:39" ht="15">
      <c r="A41" s="26">
        <v>851</v>
      </c>
      <c r="B41" s="38">
        <v>85156</v>
      </c>
      <c r="C41" s="26">
        <v>2110</v>
      </c>
      <c r="D41" s="21" t="s">
        <v>56</v>
      </c>
      <c r="E41" s="28">
        <v>0</v>
      </c>
      <c r="F41" s="24">
        <v>514000</v>
      </c>
      <c r="G41" s="28">
        <f>E41+F41</f>
        <v>514000</v>
      </c>
      <c r="I41" s="28">
        <v>660600</v>
      </c>
      <c r="J41" s="24"/>
      <c r="K41" s="28">
        <f>I41+J41</f>
        <v>660600</v>
      </c>
      <c r="M41" s="29">
        <v>405670</v>
      </c>
      <c r="N41" s="24">
        <v>-63200</v>
      </c>
      <c r="O41" s="28">
        <f>M41+N41</f>
        <v>342470</v>
      </c>
      <c r="P41" s="24"/>
      <c r="Q41" s="28">
        <f>O41+P41</f>
        <v>342470</v>
      </c>
      <c r="R41" s="24"/>
      <c r="S41" s="28">
        <v>481000</v>
      </c>
      <c r="T41" s="28"/>
      <c r="U41" s="28">
        <f>S41+T41</f>
        <v>481000</v>
      </c>
      <c r="V41" s="28">
        <v>32733</v>
      </c>
      <c r="W41" s="28">
        <f>U41+V41</f>
        <v>513733</v>
      </c>
      <c r="X41" s="28"/>
      <c r="Y41" s="28">
        <f>W41+X41</f>
        <v>513733</v>
      </c>
      <c r="Z41" s="27"/>
      <c r="AA41" s="28">
        <v>528000</v>
      </c>
      <c r="AB41" s="28">
        <v>-32000</v>
      </c>
      <c r="AC41" s="28">
        <f t="shared" si="0"/>
        <v>496000</v>
      </c>
      <c r="AD41" s="28"/>
      <c r="AE41" s="28">
        <f t="shared" si="1"/>
        <v>496000</v>
      </c>
      <c r="AF41" s="28"/>
      <c r="AG41" s="28">
        <f t="shared" si="2"/>
        <v>496000</v>
      </c>
      <c r="AH41" s="28"/>
      <c r="AI41" s="28">
        <f t="shared" si="3"/>
        <v>496000</v>
      </c>
      <c r="AJ41" s="28"/>
      <c r="AK41" s="28">
        <f t="shared" si="4"/>
        <v>496000</v>
      </c>
      <c r="AM41" s="28">
        <f t="shared" si="5"/>
        <v>496000</v>
      </c>
    </row>
    <row r="42" spans="1:39" ht="15">
      <c r="A42" s="39"/>
      <c r="B42" s="40"/>
      <c r="C42" s="39"/>
      <c r="D42" s="27" t="s">
        <v>57</v>
      </c>
      <c r="E42" s="39"/>
      <c r="G42" s="28"/>
      <c r="I42" s="28"/>
      <c r="K42" s="28"/>
      <c r="M42" s="29"/>
      <c r="N42" s="24"/>
      <c r="O42" s="28"/>
      <c r="P42" s="24"/>
      <c r="Q42" s="28"/>
      <c r="R42" s="24"/>
      <c r="S42" s="28"/>
      <c r="T42" s="28"/>
      <c r="U42" s="28"/>
      <c r="V42" s="28"/>
      <c r="W42" s="28"/>
      <c r="X42" s="28"/>
      <c r="Y42" s="28"/>
      <c r="Z42" s="27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M42" s="28"/>
    </row>
    <row r="43" spans="1:39" ht="15.75">
      <c r="A43" s="83"/>
      <c r="B43" s="81"/>
      <c r="C43" s="81"/>
      <c r="D43" s="82"/>
      <c r="E43" s="30" t="e">
        <f>#REF!+#REF!</f>
        <v>#REF!</v>
      </c>
      <c r="F43" s="32">
        <v>514000</v>
      </c>
      <c r="G43" s="32" t="e">
        <f>E43+F43</f>
        <v>#REF!</v>
      </c>
      <c r="H43" s="31"/>
      <c r="I43" s="32" t="e">
        <f>#REF!+#REF!+I41</f>
        <v>#REF!</v>
      </c>
      <c r="J43" s="32"/>
      <c r="K43" s="30" t="e">
        <f>#REF!+#REF!+K41</f>
        <v>#REF!</v>
      </c>
      <c r="L43" s="31"/>
      <c r="M43" s="33">
        <f>M41</f>
        <v>405670</v>
      </c>
      <c r="N43" s="34">
        <f>N41</f>
        <v>-63200</v>
      </c>
      <c r="O43" s="33">
        <f>O41</f>
        <v>342470</v>
      </c>
      <c r="P43" s="34"/>
      <c r="Q43" s="33">
        <f>Q41</f>
        <v>342470</v>
      </c>
      <c r="R43" s="34"/>
      <c r="S43" s="33">
        <f>S41</f>
        <v>481000</v>
      </c>
      <c r="T43" s="33"/>
      <c r="U43" s="33">
        <f>U41</f>
        <v>481000</v>
      </c>
      <c r="V43" s="33">
        <f>V41</f>
        <v>32733</v>
      </c>
      <c r="W43" s="33">
        <f>W41</f>
        <v>513733</v>
      </c>
      <c r="X43" s="33"/>
      <c r="Y43" s="33">
        <f>Y41</f>
        <v>513733</v>
      </c>
      <c r="Z43" s="33"/>
      <c r="AA43" s="33">
        <f>AA41</f>
        <v>528000</v>
      </c>
      <c r="AB43" s="67">
        <f>SUM(AB41:AB42)</f>
        <v>-32000</v>
      </c>
      <c r="AC43" s="67">
        <f t="shared" si="0"/>
        <v>496000</v>
      </c>
      <c r="AD43" s="67"/>
      <c r="AE43" s="67">
        <f t="shared" si="1"/>
        <v>496000</v>
      </c>
      <c r="AF43" s="67"/>
      <c r="AG43" s="67">
        <f t="shared" si="2"/>
        <v>496000</v>
      </c>
      <c r="AH43" s="67"/>
      <c r="AI43" s="67">
        <f t="shared" si="3"/>
        <v>496000</v>
      </c>
      <c r="AJ43" s="67"/>
      <c r="AK43" s="67">
        <f t="shared" si="4"/>
        <v>496000</v>
      </c>
      <c r="AL43" s="71"/>
      <c r="AM43" s="67">
        <f t="shared" si="5"/>
        <v>496000</v>
      </c>
    </row>
    <row r="44" spans="1:39" ht="15.75">
      <c r="A44" s="26">
        <v>852</v>
      </c>
      <c r="B44" s="26">
        <v>85203</v>
      </c>
      <c r="C44" s="26">
        <v>2110</v>
      </c>
      <c r="D44" s="21" t="s">
        <v>56</v>
      </c>
      <c r="E44" s="41"/>
      <c r="F44" s="42"/>
      <c r="G44" s="43"/>
      <c r="H44" s="44"/>
      <c r="I44" s="43"/>
      <c r="J44" s="42"/>
      <c r="K44" s="37"/>
      <c r="L44" s="44"/>
      <c r="M44" s="45"/>
      <c r="N44" s="46"/>
      <c r="O44" s="47"/>
      <c r="P44" s="46"/>
      <c r="Q44" s="47"/>
      <c r="R44" s="46"/>
      <c r="S44" s="29">
        <v>3000</v>
      </c>
      <c r="T44" s="29"/>
      <c r="U44" s="29">
        <f>S44+T44</f>
        <v>3000</v>
      </c>
      <c r="V44" s="29"/>
      <c r="W44" s="29">
        <f>U44+V44</f>
        <v>3000</v>
      </c>
      <c r="X44" s="29">
        <v>1652</v>
      </c>
      <c r="Y44" s="29">
        <v>0</v>
      </c>
      <c r="Z44" s="28">
        <v>220000</v>
      </c>
      <c r="AA44" s="28">
        <v>258000</v>
      </c>
      <c r="AB44" s="28"/>
      <c r="AC44" s="28">
        <f t="shared" si="0"/>
        <v>258000</v>
      </c>
      <c r="AD44" s="28"/>
      <c r="AE44" s="28">
        <f t="shared" si="1"/>
        <v>258000</v>
      </c>
      <c r="AF44" s="28"/>
      <c r="AG44" s="28">
        <f t="shared" si="2"/>
        <v>258000</v>
      </c>
      <c r="AH44" s="28"/>
      <c r="AI44" s="28">
        <f t="shared" si="3"/>
        <v>258000</v>
      </c>
      <c r="AJ44" s="28"/>
      <c r="AK44" s="28">
        <f t="shared" si="4"/>
        <v>258000</v>
      </c>
      <c r="AM44" s="28">
        <f t="shared" si="5"/>
        <v>258000</v>
      </c>
    </row>
    <row r="45" spans="1:39" ht="15.75">
      <c r="A45" s="38"/>
      <c r="B45" s="26"/>
      <c r="C45" s="62"/>
      <c r="D45" s="27" t="s">
        <v>57</v>
      </c>
      <c r="E45" s="41"/>
      <c r="F45" s="42"/>
      <c r="G45" s="43"/>
      <c r="H45" s="44"/>
      <c r="I45" s="43"/>
      <c r="J45" s="42"/>
      <c r="K45" s="37"/>
      <c r="L45" s="44"/>
      <c r="M45" s="45"/>
      <c r="N45" s="46"/>
      <c r="O45" s="47"/>
      <c r="P45" s="46"/>
      <c r="Q45" s="47"/>
      <c r="R45" s="46"/>
      <c r="S45" s="29"/>
      <c r="T45" s="29"/>
      <c r="U45" s="29"/>
      <c r="V45" s="29"/>
      <c r="W45" s="29"/>
      <c r="X45" s="29"/>
      <c r="Y45" s="29"/>
      <c r="Z45" s="27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M45" s="28"/>
    </row>
    <row r="46" spans="1:39" ht="15.75" hidden="1">
      <c r="A46" s="38"/>
      <c r="B46" s="61"/>
      <c r="C46" s="61"/>
      <c r="D46" s="53"/>
      <c r="E46" s="41"/>
      <c r="F46" s="42"/>
      <c r="G46" s="43"/>
      <c r="H46" s="44"/>
      <c r="I46" s="43"/>
      <c r="J46" s="42"/>
      <c r="K46" s="37"/>
      <c r="L46" s="44"/>
      <c r="M46" s="45"/>
      <c r="N46" s="46"/>
      <c r="O46" s="47"/>
      <c r="P46" s="46"/>
      <c r="Q46" s="47"/>
      <c r="R46" s="46"/>
      <c r="S46" s="29"/>
      <c r="T46" s="29"/>
      <c r="U46" s="29"/>
      <c r="V46" s="29"/>
      <c r="W46" s="29"/>
      <c r="X46" s="29"/>
      <c r="Y46" s="29"/>
      <c r="Z46" s="27"/>
      <c r="AA46" s="28"/>
      <c r="AB46" s="28"/>
      <c r="AC46" s="28">
        <f t="shared" si="0"/>
        <v>0</v>
      </c>
      <c r="AD46" s="28"/>
      <c r="AE46" s="28">
        <f t="shared" si="1"/>
        <v>0</v>
      </c>
      <c r="AF46" s="28"/>
      <c r="AG46" s="28">
        <f t="shared" si="2"/>
        <v>0</v>
      </c>
      <c r="AH46" s="28"/>
      <c r="AI46" s="28">
        <f t="shared" si="3"/>
        <v>0</v>
      </c>
      <c r="AJ46" s="28"/>
      <c r="AK46" s="28">
        <f t="shared" si="4"/>
        <v>0</v>
      </c>
      <c r="AM46" s="28">
        <f t="shared" si="5"/>
        <v>0</v>
      </c>
    </row>
    <row r="47" spans="1:39" ht="15.75">
      <c r="A47" s="83"/>
      <c r="B47" s="81"/>
      <c r="C47" s="81"/>
      <c r="D47" s="85"/>
      <c r="E47" s="41"/>
      <c r="F47" s="42"/>
      <c r="G47" s="43"/>
      <c r="H47" s="44"/>
      <c r="I47" s="43"/>
      <c r="J47" s="42"/>
      <c r="K47" s="37"/>
      <c r="L47" s="44"/>
      <c r="M47" s="45"/>
      <c r="N47" s="46"/>
      <c r="O47" s="47"/>
      <c r="P47" s="46"/>
      <c r="Q47" s="47"/>
      <c r="R47" s="46"/>
      <c r="S47" s="33">
        <f>SUM(S44:S45)</f>
        <v>3000</v>
      </c>
      <c r="T47" s="33"/>
      <c r="U47" s="33">
        <f>SUM(U44:U45)</f>
        <v>3000</v>
      </c>
      <c r="V47" s="33"/>
      <c r="W47" s="33">
        <f>SUM(W44:W45)</f>
        <v>3000</v>
      </c>
      <c r="X47" s="33">
        <f>SUM(X44:X45)</f>
        <v>1652</v>
      </c>
      <c r="Y47" s="33">
        <f>SUM(Y44:Y46)</f>
        <v>0</v>
      </c>
      <c r="Z47" s="33">
        <f>SUM(Z44:Z46)</f>
        <v>220000</v>
      </c>
      <c r="AA47" s="33">
        <f>SUM(AA44:AA46)</f>
        <v>258000</v>
      </c>
      <c r="AB47" s="67"/>
      <c r="AC47" s="67">
        <f t="shared" si="0"/>
        <v>258000</v>
      </c>
      <c r="AD47" s="67"/>
      <c r="AE47" s="67">
        <f t="shared" si="1"/>
        <v>258000</v>
      </c>
      <c r="AF47" s="67"/>
      <c r="AG47" s="67">
        <f t="shared" si="2"/>
        <v>258000</v>
      </c>
      <c r="AH47" s="67"/>
      <c r="AI47" s="67">
        <f t="shared" si="3"/>
        <v>258000</v>
      </c>
      <c r="AJ47" s="67"/>
      <c r="AK47" s="67">
        <f t="shared" si="4"/>
        <v>258000</v>
      </c>
      <c r="AL47" s="71"/>
      <c r="AM47" s="67">
        <f t="shared" si="5"/>
        <v>258000</v>
      </c>
    </row>
    <row r="48" spans="1:39" ht="15.75">
      <c r="A48" s="26"/>
      <c r="B48" s="26"/>
      <c r="C48" s="38"/>
      <c r="D48" s="21"/>
      <c r="E48" s="64"/>
      <c r="F48" s="42"/>
      <c r="G48" s="43"/>
      <c r="H48" s="44"/>
      <c r="I48" s="43"/>
      <c r="J48" s="42"/>
      <c r="K48" s="37"/>
      <c r="L48" s="44"/>
      <c r="M48" s="45"/>
      <c r="N48" s="46"/>
      <c r="O48" s="47"/>
      <c r="P48" s="46"/>
      <c r="Q48" s="47"/>
      <c r="R48" s="46"/>
      <c r="S48" s="47"/>
      <c r="T48" s="47"/>
      <c r="U48" s="47"/>
      <c r="V48" s="47"/>
      <c r="W48" s="47"/>
      <c r="X48" s="47"/>
      <c r="Y48" s="47"/>
      <c r="Z48" s="27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M48" s="28"/>
    </row>
    <row r="49" spans="1:39" ht="15">
      <c r="A49" s="26">
        <v>853</v>
      </c>
      <c r="B49" s="26">
        <v>85321</v>
      </c>
      <c r="C49" s="38">
        <v>2110</v>
      </c>
      <c r="D49" s="27" t="s">
        <v>56</v>
      </c>
      <c r="E49" s="65">
        <v>33000</v>
      </c>
      <c r="G49" s="28">
        <f>E49+F49</f>
        <v>33000</v>
      </c>
      <c r="I49" s="28">
        <v>48000</v>
      </c>
      <c r="J49" s="24"/>
      <c r="K49" s="28">
        <f>I49+J49</f>
        <v>48000</v>
      </c>
      <c r="M49" s="29">
        <v>45950</v>
      </c>
      <c r="N49" s="24">
        <v>-3550</v>
      </c>
      <c r="O49" s="28">
        <f>M49+N49</f>
        <v>42400</v>
      </c>
      <c r="P49" s="24">
        <v>21200</v>
      </c>
      <c r="Q49" s="28">
        <f>O49+P49</f>
        <v>63600</v>
      </c>
      <c r="R49" s="24">
        <v>5000</v>
      </c>
      <c r="S49" s="28">
        <v>121000</v>
      </c>
      <c r="T49" s="28"/>
      <c r="U49" s="28">
        <f>S49+T49</f>
        <v>121000</v>
      </c>
      <c r="V49" s="28"/>
      <c r="W49" s="28">
        <f>U49+V49</f>
        <v>121000</v>
      </c>
      <c r="X49" s="28"/>
      <c r="Y49" s="28">
        <f>W49+X49</f>
        <v>121000</v>
      </c>
      <c r="Z49" s="27"/>
      <c r="AA49" s="28">
        <v>118800</v>
      </c>
      <c r="AB49" s="28"/>
      <c r="AC49" s="28">
        <f t="shared" si="0"/>
        <v>118800</v>
      </c>
      <c r="AD49" s="28"/>
      <c r="AE49" s="28">
        <f t="shared" si="1"/>
        <v>118800</v>
      </c>
      <c r="AF49" s="28"/>
      <c r="AG49" s="28">
        <f t="shared" si="2"/>
        <v>118800</v>
      </c>
      <c r="AH49" s="28"/>
      <c r="AI49" s="28">
        <f t="shared" si="3"/>
        <v>118800</v>
      </c>
      <c r="AJ49" s="28"/>
      <c r="AK49" s="28">
        <f t="shared" si="4"/>
        <v>118800</v>
      </c>
      <c r="AM49" s="28">
        <f t="shared" si="5"/>
        <v>118800</v>
      </c>
    </row>
    <row r="50" spans="1:39" ht="15">
      <c r="A50" s="26"/>
      <c r="B50" s="26"/>
      <c r="C50" s="38"/>
      <c r="D50" s="39" t="s">
        <v>57</v>
      </c>
      <c r="E50" s="65"/>
      <c r="G50" s="28"/>
      <c r="I50" s="28"/>
      <c r="J50" s="24"/>
      <c r="K50" s="28"/>
      <c r="M50" s="29"/>
      <c r="N50" s="24"/>
      <c r="O50" s="28"/>
      <c r="P50" s="24"/>
      <c r="Q50" s="28"/>
      <c r="R50" s="24"/>
      <c r="S50" s="28"/>
      <c r="T50" s="28"/>
      <c r="U50" s="28"/>
      <c r="V50" s="28"/>
      <c r="W50" s="28"/>
      <c r="X50" s="28"/>
      <c r="Y50" s="28"/>
      <c r="Z50" s="27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M50" s="28"/>
    </row>
    <row r="51" spans="1:39" ht="15.75">
      <c r="A51" s="48"/>
      <c r="B51" s="48"/>
      <c r="C51" s="49"/>
      <c r="D51" s="39"/>
      <c r="E51" s="30">
        <f>SUM(E49:E50)</f>
        <v>33000</v>
      </c>
      <c r="F51" s="31"/>
      <c r="G51" s="32">
        <f>E51+F51</f>
        <v>33000</v>
      </c>
      <c r="H51" s="31"/>
      <c r="I51" s="30">
        <v>579154</v>
      </c>
      <c r="J51" s="32" t="e">
        <f>#REF!+#REF!+J49+#REF!+#REF!</f>
        <v>#REF!</v>
      </c>
      <c r="K51" s="30" t="e">
        <f>#REF!+#REF!+K49+#REF!+#REF!</f>
        <v>#REF!</v>
      </c>
      <c r="L51" s="31"/>
      <c r="M51" s="50">
        <f>SUM(M49:M50)</f>
        <v>45950</v>
      </c>
      <c r="N51" s="51">
        <f>SUM(N49:N50)</f>
        <v>-3550</v>
      </c>
      <c r="O51" s="50">
        <f>SUM(O49:O50)</f>
        <v>42400</v>
      </c>
      <c r="P51" s="51">
        <v>73050</v>
      </c>
      <c r="Q51" s="50">
        <f>SUM(Q49:Q50)</f>
        <v>63600</v>
      </c>
      <c r="R51" s="50">
        <f>SUM(R49:R50)</f>
        <v>5000</v>
      </c>
      <c r="S51" s="50">
        <f>SUM(S48:S50)</f>
        <v>121000</v>
      </c>
      <c r="T51" s="50"/>
      <c r="U51" s="50">
        <f>SUM(U48:U50)</f>
        <v>121000</v>
      </c>
      <c r="V51" s="50"/>
      <c r="W51" s="50">
        <f>SUM(W48:W50)</f>
        <v>121000</v>
      </c>
      <c r="X51" s="50"/>
      <c r="Y51" s="50">
        <f>SUM(Y48:Y50)</f>
        <v>121000</v>
      </c>
      <c r="Z51" s="50"/>
      <c r="AA51" s="50">
        <f>SUM(AA48:AA50)</f>
        <v>118800</v>
      </c>
      <c r="AB51" s="67"/>
      <c r="AC51" s="67">
        <f t="shared" si="0"/>
        <v>118800</v>
      </c>
      <c r="AD51" s="67"/>
      <c r="AE51" s="67">
        <f t="shared" si="1"/>
        <v>118800</v>
      </c>
      <c r="AF51" s="67"/>
      <c r="AG51" s="67">
        <f t="shared" si="2"/>
        <v>118800</v>
      </c>
      <c r="AH51" s="67"/>
      <c r="AI51" s="67">
        <f t="shared" si="3"/>
        <v>118800</v>
      </c>
      <c r="AJ51" s="67"/>
      <c r="AK51" s="67">
        <f t="shared" si="4"/>
        <v>118800</v>
      </c>
      <c r="AL51" s="71"/>
      <c r="AM51" s="67">
        <f t="shared" si="5"/>
        <v>118800</v>
      </c>
    </row>
    <row r="52" spans="1:39" ht="15.75">
      <c r="A52" s="80" t="s">
        <v>41</v>
      </c>
      <c r="B52" s="84"/>
      <c r="C52" s="84"/>
      <c r="D52" s="84"/>
      <c r="E52" s="52" t="e">
        <f>E51+E43+E40+E32+E27+E18+E15</f>
        <v>#REF!</v>
      </c>
      <c r="F52" s="52">
        <f>F51+F43+F40+F32+F27+F18+F15</f>
        <v>845000</v>
      </c>
      <c r="G52" s="30" t="e">
        <f>G51+G43+G40+G32+G27+G18+G15</f>
        <v>#REF!</v>
      </c>
      <c r="H52" s="31"/>
      <c r="I52" s="30" t="e">
        <f>I51+I43+I40+I32+I27+I18+I15</f>
        <v>#REF!</v>
      </c>
      <c r="J52" s="30" t="e">
        <f>J51+J43+J40+J32+J27+J18+J15</f>
        <v>#REF!</v>
      </c>
      <c r="K52" s="30" t="e">
        <f>K51+K43+K40+K32+K27+K18+K15</f>
        <v>#REF!</v>
      </c>
      <c r="L52" s="31"/>
      <c r="M52" s="50" t="e">
        <f aca="true" t="shared" si="6" ref="M52:R52">M15+M18+M27+M32+M40+M43+M51</f>
        <v>#REF!</v>
      </c>
      <c r="N52" s="51" t="e">
        <f t="shared" si="6"/>
        <v>#REF!</v>
      </c>
      <c r="O52" s="50" t="e">
        <f t="shared" si="6"/>
        <v>#REF!</v>
      </c>
      <c r="P52" s="51">
        <f t="shared" si="6"/>
        <v>111050</v>
      </c>
      <c r="Q52" s="50" t="e">
        <f t="shared" si="6"/>
        <v>#REF!</v>
      </c>
      <c r="R52" s="51">
        <f t="shared" si="6"/>
        <v>5000</v>
      </c>
      <c r="S52" s="50">
        <f aca="true" t="shared" si="7" ref="S52:AA52">S15+S18+S27+S32+S40+S43+S47+S51</f>
        <v>4044922</v>
      </c>
      <c r="T52" s="50">
        <f t="shared" si="7"/>
        <v>10588</v>
      </c>
      <c r="U52" s="50">
        <f t="shared" si="7"/>
        <v>4055510</v>
      </c>
      <c r="V52" s="50">
        <f t="shared" si="7"/>
        <v>32733</v>
      </c>
      <c r="W52" s="50">
        <f t="shared" si="7"/>
        <v>4088243</v>
      </c>
      <c r="X52" s="50">
        <f t="shared" si="7"/>
        <v>29511</v>
      </c>
      <c r="Y52" s="50">
        <f t="shared" si="7"/>
        <v>4113102</v>
      </c>
      <c r="Z52" s="50">
        <f t="shared" si="7"/>
        <v>237914</v>
      </c>
      <c r="AA52" s="50">
        <f t="shared" si="7"/>
        <v>4187602</v>
      </c>
      <c r="AB52" s="67">
        <f>AB51+AB47+AB43+AB40+AB32+AB27+AB18+AB15</f>
        <v>-17000</v>
      </c>
      <c r="AC52" s="67">
        <f t="shared" si="0"/>
        <v>4170602</v>
      </c>
      <c r="AD52" s="67">
        <f>AD51+AD47+AD43+AD40+AD32+AD27+AD18+AD15</f>
        <v>94558</v>
      </c>
      <c r="AE52" s="67">
        <f t="shared" si="1"/>
        <v>4265160</v>
      </c>
      <c r="AF52" s="67">
        <f>AF51+AF47+AF43+AF40+AF32+AF27+AF18+AF15</f>
        <v>172771</v>
      </c>
      <c r="AG52" s="67">
        <f t="shared" si="2"/>
        <v>4437931</v>
      </c>
      <c r="AH52" s="67">
        <f>AH51+AH47+AH43+AH40+AH32+AH27+AH18+AH15</f>
        <v>25328</v>
      </c>
      <c r="AI52" s="67">
        <f t="shared" si="3"/>
        <v>4463259</v>
      </c>
      <c r="AJ52" s="67">
        <f>AJ51+AJ47+AJ43+AJ40+AJ32+AJ27+AJ18+AJ15</f>
        <v>5893</v>
      </c>
      <c r="AK52" s="67">
        <f t="shared" si="4"/>
        <v>4469152</v>
      </c>
      <c r="AL52" s="72">
        <v>185080</v>
      </c>
      <c r="AM52" s="67">
        <f t="shared" si="5"/>
        <v>4654232</v>
      </c>
    </row>
    <row r="53" ht="15">
      <c r="AJ53" s="24"/>
    </row>
  </sheetData>
  <mergeCells count="32">
    <mergeCell ref="A6:AA6"/>
    <mergeCell ref="A7:AA7"/>
    <mergeCell ref="A9:AA9"/>
    <mergeCell ref="A11:C11"/>
    <mergeCell ref="D11:D12"/>
    <mergeCell ref="AA11:AA12"/>
    <mergeCell ref="AB11:AB12"/>
    <mergeCell ref="AJ11:AJ12"/>
    <mergeCell ref="AC11:AC12"/>
    <mergeCell ref="AD11:AD12"/>
    <mergeCell ref="AE11:AE12"/>
    <mergeCell ref="AF11:AF12"/>
    <mergeCell ref="AC33:AC34"/>
    <mergeCell ref="AE33:AE34"/>
    <mergeCell ref="A40:D40"/>
    <mergeCell ref="AK11:AK12"/>
    <mergeCell ref="A15:D15"/>
    <mergeCell ref="A18:D18"/>
    <mergeCell ref="A27:D27"/>
    <mergeCell ref="AG11:AG12"/>
    <mergeCell ref="AH11:AH12"/>
    <mergeCell ref="AI11:AI12"/>
    <mergeCell ref="A43:D43"/>
    <mergeCell ref="A47:D47"/>
    <mergeCell ref="A52:D52"/>
    <mergeCell ref="AK1:AM1"/>
    <mergeCell ref="AK2:AM2"/>
    <mergeCell ref="AK3:AM3"/>
    <mergeCell ref="AC4:AM4"/>
    <mergeCell ref="AL11:AL12"/>
    <mergeCell ref="AM11:AM12"/>
    <mergeCell ref="A32:D3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53"/>
  <sheetViews>
    <sheetView view="pageBreakPreview" zoomScale="70" zoomScaleSheetLayoutView="70" workbookViewId="0" topLeftCell="A4">
      <selection activeCell="A4" sqref="A1:IV16384"/>
    </sheetView>
  </sheetViews>
  <sheetFormatPr defaultColWidth="9.140625" defaultRowHeight="12.75"/>
  <cols>
    <col min="1" max="1" width="7.421875" style="1" customWidth="1"/>
    <col min="2" max="2" width="11.28125" style="1" customWidth="1"/>
    <col min="3" max="3" width="8.8515625" style="1" customWidth="1"/>
    <col min="4" max="4" width="57.57421875" style="1" customWidth="1"/>
    <col min="5" max="5" width="0.13671875" style="1" hidden="1" customWidth="1"/>
    <col min="6" max="6" width="10.7109375" style="1" hidden="1" customWidth="1"/>
    <col min="7" max="7" width="13.00390625" style="1" hidden="1" customWidth="1"/>
    <col min="8" max="8" width="12.00390625" style="1" hidden="1" customWidth="1"/>
    <col min="9" max="9" width="0.13671875" style="1" hidden="1" customWidth="1"/>
    <col min="10" max="10" width="13.8515625" style="1" hidden="1" customWidth="1"/>
    <col min="11" max="11" width="14.00390625" style="1" hidden="1" customWidth="1"/>
    <col min="12" max="12" width="13.00390625" style="1" hidden="1" customWidth="1"/>
    <col min="13" max="13" width="15.140625" style="1" hidden="1" customWidth="1"/>
    <col min="14" max="14" width="0.13671875" style="1" hidden="1" customWidth="1"/>
    <col min="15" max="15" width="14.8515625" style="1" hidden="1" customWidth="1"/>
    <col min="16" max="16" width="12.8515625" style="1" hidden="1" customWidth="1"/>
    <col min="17" max="17" width="16.57421875" style="1" hidden="1" customWidth="1"/>
    <col min="18" max="18" width="13.421875" style="1" hidden="1" customWidth="1"/>
    <col min="19" max="19" width="15.57421875" style="1" hidden="1" customWidth="1"/>
    <col min="20" max="20" width="15.8515625" style="1" hidden="1" customWidth="1"/>
    <col min="21" max="21" width="15.7109375" style="1" hidden="1" customWidth="1"/>
    <col min="22" max="22" width="17.00390625" style="1" hidden="1" customWidth="1"/>
    <col min="23" max="23" width="16.00390625" style="1" hidden="1" customWidth="1"/>
    <col min="24" max="24" width="17.57421875" style="1" hidden="1" customWidth="1"/>
    <col min="25" max="25" width="17.00390625" style="1" hidden="1" customWidth="1"/>
    <col min="26" max="26" width="17.57421875" style="1" hidden="1" customWidth="1"/>
    <col min="27" max="27" width="0.2890625" style="1" hidden="1" customWidth="1"/>
    <col min="28" max="28" width="13.8515625" style="1" hidden="1" customWidth="1"/>
    <col min="29" max="29" width="13.57421875" style="1" hidden="1" customWidth="1"/>
    <col min="30" max="30" width="12.8515625" style="1" hidden="1" customWidth="1"/>
    <col min="31" max="31" width="0.13671875" style="1" hidden="1" customWidth="1"/>
    <col min="32" max="33" width="14.7109375" style="1" hidden="1" customWidth="1"/>
    <col min="34" max="34" width="15.8515625" style="1" hidden="1" customWidth="1"/>
    <col min="35" max="35" width="15.57421875" style="1" hidden="1" customWidth="1"/>
    <col min="36" max="37" width="15.28125" style="1" hidden="1" customWidth="1"/>
    <col min="38" max="38" width="14.8515625" style="1" hidden="1" customWidth="1"/>
    <col min="39" max="39" width="15.57421875" style="1" customWidth="1"/>
    <col min="40" max="40" width="14.421875" style="1" customWidth="1"/>
    <col min="41" max="41" width="14.7109375" style="1" customWidth="1"/>
    <col min="42" max="16384" width="9.140625" style="1" customWidth="1"/>
  </cols>
  <sheetData>
    <row r="1" spans="5:41" ht="18">
      <c r="E1" s="2" t="s">
        <v>0</v>
      </c>
      <c r="H1" s="3"/>
      <c r="M1" s="4" t="s">
        <v>0</v>
      </c>
      <c r="N1" s="5"/>
      <c r="O1" s="4" t="s">
        <v>0</v>
      </c>
      <c r="P1" s="5"/>
      <c r="Q1" s="4" t="s">
        <v>0</v>
      </c>
      <c r="R1" s="5"/>
      <c r="S1" s="2" t="s">
        <v>1</v>
      </c>
      <c r="U1" s="2" t="s">
        <v>1</v>
      </c>
      <c r="W1" s="4" t="s">
        <v>1</v>
      </c>
      <c r="X1" s="56"/>
      <c r="Z1" s="59" t="s">
        <v>1</v>
      </c>
      <c r="AA1" s="63" t="s">
        <v>1</v>
      </c>
      <c r="AC1" s="63" t="s">
        <v>1</v>
      </c>
      <c r="AD1" s="70"/>
      <c r="AE1" s="63" t="s">
        <v>1</v>
      </c>
      <c r="AF1" s="70"/>
      <c r="AG1" s="63" t="s">
        <v>1</v>
      </c>
      <c r="AH1" s="70"/>
      <c r="AI1" s="63" t="s">
        <v>1</v>
      </c>
      <c r="AJ1" s="70"/>
      <c r="AK1" s="97" t="s">
        <v>1</v>
      </c>
      <c r="AL1" s="97"/>
      <c r="AM1" s="97"/>
      <c r="AN1" s="74"/>
      <c r="AO1" s="74"/>
    </row>
    <row r="2" spans="5:41" ht="18">
      <c r="E2" s="2" t="s">
        <v>2</v>
      </c>
      <c r="H2" s="3"/>
      <c r="M2" s="4" t="s">
        <v>3</v>
      </c>
      <c r="N2" s="5"/>
      <c r="O2" s="4" t="s">
        <v>3</v>
      </c>
      <c r="P2" s="5"/>
      <c r="Q2" s="4" t="s">
        <v>3</v>
      </c>
      <c r="R2" s="5"/>
      <c r="S2" s="2" t="s">
        <v>45</v>
      </c>
      <c r="U2" s="2" t="s">
        <v>45</v>
      </c>
      <c r="W2" s="4" t="s">
        <v>52</v>
      </c>
      <c r="X2" s="56"/>
      <c r="Z2" s="59" t="s">
        <v>54</v>
      </c>
      <c r="AA2" s="63" t="s">
        <v>58</v>
      </c>
      <c r="AC2" s="63"/>
      <c r="AD2" s="70"/>
      <c r="AE2" s="63" t="s">
        <v>71</v>
      </c>
      <c r="AF2" s="70"/>
      <c r="AG2" s="63" t="s">
        <v>75</v>
      </c>
      <c r="AH2" s="70"/>
      <c r="AI2" s="63" t="s">
        <v>79</v>
      </c>
      <c r="AJ2" s="70"/>
      <c r="AK2" s="97" t="s">
        <v>85</v>
      </c>
      <c r="AL2" s="97"/>
      <c r="AM2" s="97"/>
      <c r="AN2" s="74"/>
      <c r="AO2" s="74"/>
    </row>
    <row r="3" spans="4:41" ht="18">
      <c r="D3" s="5"/>
      <c r="E3" s="5"/>
      <c r="Z3" s="59" t="s">
        <v>4</v>
      </c>
      <c r="AA3" s="63" t="s">
        <v>4</v>
      </c>
      <c r="AC3" s="63"/>
      <c r="AD3" s="70"/>
      <c r="AE3" s="63" t="s">
        <v>4</v>
      </c>
      <c r="AF3" s="70"/>
      <c r="AG3" s="63" t="s">
        <v>4</v>
      </c>
      <c r="AH3" s="70"/>
      <c r="AI3" s="63" t="s">
        <v>4</v>
      </c>
      <c r="AJ3" s="70"/>
      <c r="AK3" s="97" t="s">
        <v>4</v>
      </c>
      <c r="AL3" s="97"/>
      <c r="AM3" s="97"/>
      <c r="AN3" s="74"/>
      <c r="AO3" s="74"/>
    </row>
    <row r="4" spans="26:41" ht="18">
      <c r="Z4" s="59" t="s">
        <v>55</v>
      </c>
      <c r="AA4" s="60" t="s">
        <v>64</v>
      </c>
      <c r="AC4" s="94" t="s">
        <v>83</v>
      </c>
      <c r="AD4" s="94"/>
      <c r="AE4" s="98"/>
      <c r="AF4" s="98"/>
      <c r="AG4" s="98"/>
      <c r="AH4" s="98"/>
      <c r="AI4" s="98"/>
      <c r="AJ4" s="98"/>
      <c r="AK4" s="98"/>
      <c r="AL4" s="98"/>
      <c r="AM4" s="98"/>
      <c r="AN4" s="74"/>
      <c r="AO4" s="74"/>
    </row>
    <row r="5" ht="15.75">
      <c r="Z5" s="60"/>
    </row>
    <row r="6" spans="1:27" ht="18">
      <c r="A6" s="73" t="s">
        <v>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</row>
    <row r="7" spans="1:27" ht="18">
      <c r="A7" s="73" t="s">
        <v>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9" spans="1:27" ht="18">
      <c r="A9" s="73" t="s">
        <v>10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</row>
    <row r="10" spans="1:5" ht="15.75">
      <c r="A10" s="8"/>
      <c r="B10" s="8"/>
      <c r="C10" s="8"/>
      <c r="D10" s="8"/>
      <c r="E10" s="8"/>
    </row>
    <row r="11" spans="1:41" ht="15.75" customHeight="1">
      <c r="A11" s="76" t="s">
        <v>11</v>
      </c>
      <c r="B11" s="77"/>
      <c r="C11" s="77"/>
      <c r="D11" s="78" t="s">
        <v>12</v>
      </c>
      <c r="E11" s="9" t="s">
        <v>13</v>
      </c>
      <c r="F11" s="10" t="s">
        <v>14</v>
      </c>
      <c r="G11" s="9" t="s">
        <v>15</v>
      </c>
      <c r="H11" s="10" t="s">
        <v>14</v>
      </c>
      <c r="I11" s="9" t="s">
        <v>15</v>
      </c>
      <c r="J11" s="10" t="s">
        <v>14</v>
      </c>
      <c r="K11" s="10" t="s">
        <v>15</v>
      </c>
      <c r="L11" s="11" t="s">
        <v>14</v>
      </c>
      <c r="M11" s="9" t="s">
        <v>16</v>
      </c>
      <c r="N11" s="12" t="s">
        <v>14</v>
      </c>
      <c r="O11" s="12" t="s">
        <v>15</v>
      </c>
      <c r="P11" s="12" t="s">
        <v>14</v>
      </c>
      <c r="Q11" s="12" t="s">
        <v>15</v>
      </c>
      <c r="R11" s="12" t="s">
        <v>14</v>
      </c>
      <c r="S11" s="10" t="s">
        <v>17</v>
      </c>
      <c r="T11" s="10" t="s">
        <v>14</v>
      </c>
      <c r="U11" s="10" t="s">
        <v>47</v>
      </c>
      <c r="V11" s="10" t="s">
        <v>14</v>
      </c>
      <c r="W11" s="10" t="s">
        <v>47</v>
      </c>
      <c r="X11" s="10" t="s">
        <v>14</v>
      </c>
      <c r="Y11" s="10" t="s">
        <v>47</v>
      </c>
      <c r="Z11" s="57" t="s">
        <v>14</v>
      </c>
      <c r="AA11" s="89" t="s">
        <v>62</v>
      </c>
      <c r="AB11" s="89" t="s">
        <v>65</v>
      </c>
      <c r="AC11" s="89" t="s">
        <v>62</v>
      </c>
      <c r="AD11" s="89" t="s">
        <v>67</v>
      </c>
      <c r="AE11" s="89" t="s">
        <v>62</v>
      </c>
      <c r="AF11" s="89" t="s">
        <v>70</v>
      </c>
      <c r="AG11" s="95" t="s">
        <v>62</v>
      </c>
      <c r="AH11" s="89" t="s">
        <v>72</v>
      </c>
      <c r="AI11" s="89" t="s">
        <v>77</v>
      </c>
      <c r="AJ11" s="89" t="s">
        <v>76</v>
      </c>
      <c r="AK11" s="95" t="s">
        <v>62</v>
      </c>
      <c r="AL11" s="89" t="s">
        <v>84</v>
      </c>
      <c r="AM11" s="95" t="s">
        <v>62</v>
      </c>
      <c r="AN11" s="89" t="s">
        <v>84</v>
      </c>
      <c r="AO11" s="89" t="s">
        <v>63</v>
      </c>
    </row>
    <row r="12" spans="1:41" ht="15.75">
      <c r="A12" s="13" t="s">
        <v>18</v>
      </c>
      <c r="B12" s="14" t="s">
        <v>19</v>
      </c>
      <c r="C12" s="13" t="s">
        <v>20</v>
      </c>
      <c r="D12" s="79"/>
      <c r="E12" s="15" t="s">
        <v>21</v>
      </c>
      <c r="F12" s="16" t="s">
        <v>22</v>
      </c>
      <c r="G12" s="15" t="s">
        <v>23</v>
      </c>
      <c r="H12" s="16" t="s">
        <v>24</v>
      </c>
      <c r="I12" s="15" t="s">
        <v>23</v>
      </c>
      <c r="J12" s="16" t="s">
        <v>25</v>
      </c>
      <c r="K12" s="16" t="s">
        <v>23</v>
      </c>
      <c r="L12" s="17" t="s">
        <v>26</v>
      </c>
      <c r="M12" s="15" t="s">
        <v>27</v>
      </c>
      <c r="N12" s="18" t="s">
        <v>28</v>
      </c>
      <c r="O12" s="18" t="s">
        <v>23</v>
      </c>
      <c r="P12" s="18" t="s">
        <v>29</v>
      </c>
      <c r="Q12" s="18" t="s">
        <v>23</v>
      </c>
      <c r="R12" s="18" t="s">
        <v>30</v>
      </c>
      <c r="S12" s="16" t="s">
        <v>42</v>
      </c>
      <c r="T12" s="16" t="s">
        <v>49</v>
      </c>
      <c r="U12" s="16" t="s">
        <v>48</v>
      </c>
      <c r="V12" s="16" t="s">
        <v>50</v>
      </c>
      <c r="W12" s="16" t="s">
        <v>48</v>
      </c>
      <c r="X12" s="16" t="s">
        <v>51</v>
      </c>
      <c r="Y12" s="16" t="s">
        <v>48</v>
      </c>
      <c r="Z12" s="58" t="s">
        <v>53</v>
      </c>
      <c r="AA12" s="91"/>
      <c r="AB12" s="90"/>
      <c r="AC12" s="90"/>
      <c r="AD12" s="90"/>
      <c r="AE12" s="90"/>
      <c r="AF12" s="90"/>
      <c r="AG12" s="96"/>
      <c r="AH12" s="90"/>
      <c r="AI12" s="90"/>
      <c r="AJ12" s="90"/>
      <c r="AK12" s="96"/>
      <c r="AL12" s="90"/>
      <c r="AM12" s="96"/>
      <c r="AN12" s="90"/>
      <c r="AO12" s="90"/>
    </row>
    <row r="13" spans="1:41" ht="15">
      <c r="A13" s="19" t="s">
        <v>31</v>
      </c>
      <c r="B13" s="19" t="s">
        <v>32</v>
      </c>
      <c r="C13" s="20">
        <v>2110</v>
      </c>
      <c r="D13" s="21" t="s">
        <v>56</v>
      </c>
      <c r="E13" s="22">
        <v>50000</v>
      </c>
      <c r="G13" s="22">
        <f>E13+F13</f>
        <v>50000</v>
      </c>
      <c r="I13" s="22">
        <f>G13+H13</f>
        <v>50000</v>
      </c>
      <c r="K13" s="22">
        <f>I13+J13</f>
        <v>50000</v>
      </c>
      <c r="M13" s="23">
        <v>55000</v>
      </c>
      <c r="N13" s="24">
        <v>-5000</v>
      </c>
      <c r="O13" s="22">
        <f>M13+N13</f>
        <v>50000</v>
      </c>
      <c r="P13" s="24"/>
      <c r="Q13" s="22">
        <f>O13+P13</f>
        <v>50000</v>
      </c>
      <c r="R13" s="24"/>
      <c r="S13" s="22">
        <v>20000</v>
      </c>
      <c r="T13" s="22"/>
      <c r="U13" s="22">
        <f>S13+T13</f>
        <v>20000</v>
      </c>
      <c r="V13" s="22"/>
      <c r="W13" s="22">
        <f>U13+V13</f>
        <v>20000</v>
      </c>
      <c r="X13" s="22"/>
      <c r="Y13" s="22">
        <f>W13+X13</f>
        <v>20000</v>
      </c>
      <c r="Z13" s="27"/>
      <c r="AA13" s="28">
        <v>20000</v>
      </c>
      <c r="AB13" s="22"/>
      <c r="AC13" s="22">
        <f>AA13+AB13</f>
        <v>20000</v>
      </c>
      <c r="AD13" s="28"/>
      <c r="AE13" s="28">
        <f>AC13+AD13</f>
        <v>20000</v>
      </c>
      <c r="AF13" s="28"/>
      <c r="AG13" s="28">
        <f>AE13+AF13</f>
        <v>20000</v>
      </c>
      <c r="AH13" s="22"/>
      <c r="AI13" s="22">
        <f>AG13+AH13</f>
        <v>20000</v>
      </c>
      <c r="AJ13" s="28">
        <v>6000</v>
      </c>
      <c r="AK13" s="28">
        <f>AI13+AJ13</f>
        <v>26000</v>
      </c>
      <c r="AM13" s="22">
        <f>AK13+AL13</f>
        <v>26000</v>
      </c>
      <c r="AN13" s="28"/>
      <c r="AO13" s="28">
        <f>AM13+AN13</f>
        <v>26000</v>
      </c>
    </row>
    <row r="14" spans="1:41" ht="15">
      <c r="A14" s="25"/>
      <c r="B14" s="25"/>
      <c r="C14" s="26"/>
      <c r="D14" s="27" t="s">
        <v>57</v>
      </c>
      <c r="E14" s="28"/>
      <c r="G14" s="28"/>
      <c r="I14" s="28"/>
      <c r="K14" s="28"/>
      <c r="M14" s="29"/>
      <c r="N14" s="24"/>
      <c r="O14" s="28"/>
      <c r="P14" s="24"/>
      <c r="Q14" s="28"/>
      <c r="R14" s="24"/>
      <c r="S14" s="28"/>
      <c r="T14" s="28"/>
      <c r="U14" s="28"/>
      <c r="V14" s="28"/>
      <c r="W14" s="28"/>
      <c r="X14" s="28"/>
      <c r="Y14" s="28"/>
      <c r="Z14" s="27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4"/>
      <c r="AM14" s="28"/>
      <c r="AN14" s="28"/>
      <c r="AO14" s="28"/>
    </row>
    <row r="15" spans="1:41" ht="15.75">
      <c r="A15" s="80"/>
      <c r="B15" s="81"/>
      <c r="C15" s="81"/>
      <c r="D15" s="82"/>
      <c r="E15" s="30">
        <v>50000</v>
      </c>
      <c r="F15" s="31"/>
      <c r="G15" s="32">
        <f>E15+F15</f>
        <v>50000</v>
      </c>
      <c r="H15" s="31"/>
      <c r="I15" s="32">
        <f>G15+H15</f>
        <v>50000</v>
      </c>
      <c r="J15" s="31"/>
      <c r="K15" s="30">
        <f>I15+J15</f>
        <v>50000</v>
      </c>
      <c r="L15" s="31"/>
      <c r="M15" s="33">
        <f>M13</f>
        <v>55000</v>
      </c>
      <c r="N15" s="34">
        <f>N13</f>
        <v>-5000</v>
      </c>
      <c r="O15" s="33">
        <f>O13</f>
        <v>50000</v>
      </c>
      <c r="P15" s="34"/>
      <c r="Q15" s="33">
        <f>Q13</f>
        <v>50000</v>
      </c>
      <c r="R15" s="34"/>
      <c r="S15" s="33">
        <f>S13</f>
        <v>20000</v>
      </c>
      <c r="T15" s="33"/>
      <c r="U15" s="33">
        <f>U13</f>
        <v>20000</v>
      </c>
      <c r="V15" s="33"/>
      <c r="W15" s="33">
        <f>W13</f>
        <v>20000</v>
      </c>
      <c r="X15" s="33"/>
      <c r="Y15" s="33">
        <f>Y13</f>
        <v>20000</v>
      </c>
      <c r="Z15" s="33"/>
      <c r="AA15" s="33">
        <f>AA13</f>
        <v>20000</v>
      </c>
      <c r="AB15" s="67"/>
      <c r="AC15" s="67">
        <f aca="true" t="shared" si="0" ref="AC15:AC52">AA15+AB15</f>
        <v>20000</v>
      </c>
      <c r="AD15" s="67"/>
      <c r="AE15" s="67">
        <f aca="true" t="shared" si="1" ref="AE15:AE52">AC15+AD15</f>
        <v>20000</v>
      </c>
      <c r="AF15" s="67"/>
      <c r="AG15" s="67">
        <f aca="true" t="shared" si="2" ref="AG15:AG52">AE15+AF15</f>
        <v>20000</v>
      </c>
      <c r="AH15" s="67"/>
      <c r="AI15" s="67">
        <f aca="true" t="shared" si="3" ref="AI15:AI52">AG15+AH15</f>
        <v>20000</v>
      </c>
      <c r="AJ15" s="67">
        <v>6000</v>
      </c>
      <c r="AK15" s="67">
        <f aca="true" t="shared" si="4" ref="AK15:AK52">AI15+AJ15</f>
        <v>26000</v>
      </c>
      <c r="AL15" s="72"/>
      <c r="AM15" s="67">
        <f aca="true" t="shared" si="5" ref="AM15:AM52">AK15+AL15</f>
        <v>26000</v>
      </c>
      <c r="AN15" s="67"/>
      <c r="AO15" s="67">
        <f aca="true" t="shared" si="6" ref="AO15:AO52">AM15+AN15</f>
        <v>26000</v>
      </c>
    </row>
    <row r="16" spans="1:41" ht="15">
      <c r="A16" s="25" t="s">
        <v>35</v>
      </c>
      <c r="B16" s="25" t="s">
        <v>36</v>
      </c>
      <c r="C16" s="26">
        <v>2110</v>
      </c>
      <c r="D16" s="21" t="s">
        <v>56</v>
      </c>
      <c r="E16" s="28">
        <v>50000</v>
      </c>
      <c r="G16" s="28">
        <f>E16+F16</f>
        <v>50000</v>
      </c>
      <c r="I16" s="28">
        <f>G16+H16</f>
        <v>50000</v>
      </c>
      <c r="K16" s="28">
        <f>I16+J16</f>
        <v>50000</v>
      </c>
      <c r="M16" s="29">
        <v>50000</v>
      </c>
      <c r="N16" s="24">
        <v>-10000</v>
      </c>
      <c r="O16" s="28">
        <f>M16+N16</f>
        <v>40000</v>
      </c>
      <c r="P16" s="24"/>
      <c r="Q16" s="28">
        <f>O16+P16</f>
        <v>40000</v>
      </c>
      <c r="R16" s="24"/>
      <c r="S16" s="28">
        <v>71000</v>
      </c>
      <c r="T16" s="28"/>
      <c r="U16" s="28">
        <f>S16+T16</f>
        <v>71000</v>
      </c>
      <c r="V16" s="28"/>
      <c r="W16" s="28">
        <f>U16+V16</f>
        <v>71000</v>
      </c>
      <c r="X16" s="28"/>
      <c r="Y16" s="28">
        <f>W16+X16</f>
        <v>71000</v>
      </c>
      <c r="Z16" s="27"/>
      <c r="AA16" s="28">
        <v>70000</v>
      </c>
      <c r="AB16" s="28">
        <v>-10000</v>
      </c>
      <c r="AC16" s="28">
        <f t="shared" si="0"/>
        <v>60000</v>
      </c>
      <c r="AD16" s="28"/>
      <c r="AE16" s="28">
        <f t="shared" si="1"/>
        <v>60000</v>
      </c>
      <c r="AF16" s="28"/>
      <c r="AG16" s="28">
        <f t="shared" si="2"/>
        <v>60000</v>
      </c>
      <c r="AH16" s="28"/>
      <c r="AI16" s="28">
        <f t="shared" si="3"/>
        <v>60000</v>
      </c>
      <c r="AJ16" s="28"/>
      <c r="AK16" s="28">
        <f t="shared" si="4"/>
        <v>60000</v>
      </c>
      <c r="AL16" s="24">
        <v>185080</v>
      </c>
      <c r="AM16" s="28">
        <f t="shared" si="5"/>
        <v>245080</v>
      </c>
      <c r="AN16" s="28"/>
      <c r="AO16" s="28">
        <f t="shared" si="6"/>
        <v>245080</v>
      </c>
    </row>
    <row r="17" spans="1:41" ht="15">
      <c r="A17" s="26"/>
      <c r="B17" s="26"/>
      <c r="C17" s="26"/>
      <c r="D17" s="27" t="s">
        <v>57</v>
      </c>
      <c r="E17" s="27"/>
      <c r="G17" s="28"/>
      <c r="I17" s="28"/>
      <c r="K17" s="35"/>
      <c r="M17" s="29"/>
      <c r="N17" s="24"/>
      <c r="O17" s="28"/>
      <c r="P17" s="24"/>
      <c r="Q17" s="28"/>
      <c r="R17" s="24"/>
      <c r="S17" s="28"/>
      <c r="T17" s="28"/>
      <c r="U17" s="28"/>
      <c r="V17" s="28"/>
      <c r="W17" s="28"/>
      <c r="X17" s="28"/>
      <c r="Y17" s="28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4"/>
      <c r="AM17" s="28"/>
      <c r="AN17" s="28"/>
      <c r="AO17" s="28"/>
    </row>
    <row r="18" spans="1:41" ht="15.75">
      <c r="A18" s="80"/>
      <c r="B18" s="81"/>
      <c r="C18" s="81"/>
      <c r="D18" s="85"/>
      <c r="E18" s="30">
        <v>50000</v>
      </c>
      <c r="F18" s="31"/>
      <c r="G18" s="32">
        <f>E18+F18</f>
        <v>50000</v>
      </c>
      <c r="H18" s="31"/>
      <c r="I18" s="32">
        <f>G18+H18</f>
        <v>50000</v>
      </c>
      <c r="J18" s="31"/>
      <c r="K18" s="30">
        <f>I18+J18</f>
        <v>50000</v>
      </c>
      <c r="L18" s="31"/>
      <c r="M18" s="33">
        <f>M16</f>
        <v>50000</v>
      </c>
      <c r="N18" s="34">
        <f>N16</f>
        <v>-10000</v>
      </c>
      <c r="O18" s="33">
        <f>O16</f>
        <v>40000</v>
      </c>
      <c r="P18" s="34"/>
      <c r="Q18" s="33">
        <f>Q16</f>
        <v>40000</v>
      </c>
      <c r="R18" s="34"/>
      <c r="S18" s="33">
        <f>S16</f>
        <v>71000</v>
      </c>
      <c r="T18" s="33"/>
      <c r="U18" s="33">
        <f>U16</f>
        <v>71000</v>
      </c>
      <c r="V18" s="33"/>
      <c r="W18" s="33">
        <f>W16</f>
        <v>71000</v>
      </c>
      <c r="X18" s="33"/>
      <c r="Y18" s="33">
        <f>Y16</f>
        <v>71000</v>
      </c>
      <c r="Z18" s="33"/>
      <c r="AA18" s="33">
        <f>AA16</f>
        <v>70000</v>
      </c>
      <c r="AB18" s="67">
        <f>SUM(AB16:AB17)</f>
        <v>-10000</v>
      </c>
      <c r="AC18" s="67">
        <f t="shared" si="0"/>
        <v>60000</v>
      </c>
      <c r="AD18" s="67"/>
      <c r="AE18" s="67">
        <f t="shared" si="1"/>
        <v>60000</v>
      </c>
      <c r="AF18" s="67"/>
      <c r="AG18" s="67">
        <f t="shared" si="2"/>
        <v>60000</v>
      </c>
      <c r="AH18" s="67"/>
      <c r="AI18" s="67">
        <f t="shared" si="3"/>
        <v>60000</v>
      </c>
      <c r="AJ18" s="67"/>
      <c r="AK18" s="67">
        <f t="shared" si="4"/>
        <v>60000</v>
      </c>
      <c r="AL18" s="72">
        <v>185080</v>
      </c>
      <c r="AM18" s="67">
        <f t="shared" si="5"/>
        <v>245080</v>
      </c>
      <c r="AN18" s="67"/>
      <c r="AO18" s="67">
        <f t="shared" si="6"/>
        <v>245080</v>
      </c>
    </row>
    <row r="19" spans="1:41" ht="15">
      <c r="A19" s="26">
        <v>710</v>
      </c>
      <c r="B19" s="26">
        <v>71013</v>
      </c>
      <c r="C19" s="38">
        <v>2110</v>
      </c>
      <c r="D19" s="21" t="s">
        <v>56</v>
      </c>
      <c r="E19" s="65">
        <v>80000</v>
      </c>
      <c r="G19" s="22">
        <f>E19+F19</f>
        <v>80000</v>
      </c>
      <c r="I19" s="28">
        <f>G19+H19</f>
        <v>80000</v>
      </c>
      <c r="K19" s="28">
        <f>I19+J19</f>
        <v>80000</v>
      </c>
      <c r="M19" s="23">
        <v>70000</v>
      </c>
      <c r="N19" s="24">
        <v>-30000</v>
      </c>
      <c r="O19" s="28">
        <f>M19+N19</f>
        <v>40000</v>
      </c>
      <c r="P19" s="24"/>
      <c r="Q19" s="28">
        <f>O19+P19</f>
        <v>40000</v>
      </c>
      <c r="R19" s="24"/>
      <c r="S19" s="28">
        <v>45000</v>
      </c>
      <c r="T19" s="28">
        <v>-10000</v>
      </c>
      <c r="U19" s="28">
        <f>S19+T19</f>
        <v>35000</v>
      </c>
      <c r="V19" s="28"/>
      <c r="W19" s="28">
        <f>U19+V19</f>
        <v>35000</v>
      </c>
      <c r="X19" s="28"/>
      <c r="Y19" s="28">
        <f>W19+X19</f>
        <v>35000</v>
      </c>
      <c r="Z19" s="27"/>
      <c r="AA19" s="28">
        <v>33000</v>
      </c>
      <c r="AB19" s="28"/>
      <c r="AC19" s="28">
        <f t="shared" si="0"/>
        <v>33000</v>
      </c>
      <c r="AD19" s="28"/>
      <c r="AE19" s="28">
        <f t="shared" si="1"/>
        <v>33000</v>
      </c>
      <c r="AF19" s="28"/>
      <c r="AG19" s="28">
        <f t="shared" si="2"/>
        <v>33000</v>
      </c>
      <c r="AH19" s="28"/>
      <c r="AI19" s="28">
        <f t="shared" si="3"/>
        <v>33000</v>
      </c>
      <c r="AJ19" s="28"/>
      <c r="AK19" s="28">
        <f t="shared" si="4"/>
        <v>33000</v>
      </c>
      <c r="AL19" s="24"/>
      <c r="AM19" s="28">
        <f t="shared" si="5"/>
        <v>33000</v>
      </c>
      <c r="AN19" s="28"/>
      <c r="AO19" s="28">
        <f t="shared" si="6"/>
        <v>33000</v>
      </c>
    </row>
    <row r="20" spans="1:41" ht="15">
      <c r="A20" s="26"/>
      <c r="B20" s="26"/>
      <c r="C20" s="38"/>
      <c r="D20" s="27" t="s">
        <v>57</v>
      </c>
      <c r="E20" s="53"/>
      <c r="G20" s="28"/>
      <c r="I20" s="28"/>
      <c r="K20" s="28"/>
      <c r="M20" s="29"/>
      <c r="N20" s="24"/>
      <c r="O20" s="28"/>
      <c r="P20" s="24"/>
      <c r="Q20" s="28"/>
      <c r="R20" s="24"/>
      <c r="S20" s="28"/>
      <c r="T20" s="28"/>
      <c r="U20" s="28"/>
      <c r="V20" s="28"/>
      <c r="W20" s="28"/>
      <c r="X20" s="28"/>
      <c r="Y20" s="28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M20" s="28"/>
      <c r="AN20" s="28"/>
      <c r="AO20" s="28"/>
    </row>
    <row r="21" spans="1:41" ht="15">
      <c r="A21" s="26"/>
      <c r="B21" s="26">
        <v>71014</v>
      </c>
      <c r="C21" s="38">
        <v>2110</v>
      </c>
      <c r="D21" s="27" t="s">
        <v>56</v>
      </c>
      <c r="E21" s="65">
        <v>70000</v>
      </c>
      <c r="G21" s="28">
        <f>E21+F21</f>
        <v>70000</v>
      </c>
      <c r="I21" s="28">
        <f>G21+H21</f>
        <v>70000</v>
      </c>
      <c r="K21" s="28">
        <f>I21+J21</f>
        <v>70000</v>
      </c>
      <c r="M21" s="29">
        <v>90000</v>
      </c>
      <c r="N21" s="24">
        <v>-35000</v>
      </c>
      <c r="O21" s="28">
        <f>M21+N21</f>
        <v>55000</v>
      </c>
      <c r="P21" s="24"/>
      <c r="Q21" s="28">
        <f>O21+P21</f>
        <v>55000</v>
      </c>
      <c r="R21" s="24"/>
      <c r="S21" s="28">
        <v>40000</v>
      </c>
      <c r="T21" s="28"/>
      <c r="U21" s="28">
        <f>S21+T21</f>
        <v>40000</v>
      </c>
      <c r="V21" s="28"/>
      <c r="W21" s="28">
        <f>U21+V21</f>
        <v>40000</v>
      </c>
      <c r="X21" s="28"/>
      <c r="Y21" s="28">
        <f>W21+X21</f>
        <v>40000</v>
      </c>
      <c r="Z21" s="27"/>
      <c r="AA21" s="28">
        <v>40000</v>
      </c>
      <c r="AB21" s="28"/>
      <c r="AC21" s="28">
        <f t="shared" si="0"/>
        <v>40000</v>
      </c>
      <c r="AD21" s="28"/>
      <c r="AE21" s="28">
        <f t="shared" si="1"/>
        <v>40000</v>
      </c>
      <c r="AF21" s="28"/>
      <c r="AG21" s="28">
        <f t="shared" si="2"/>
        <v>40000</v>
      </c>
      <c r="AH21" s="28"/>
      <c r="AI21" s="28">
        <f t="shared" si="3"/>
        <v>40000</v>
      </c>
      <c r="AJ21" s="28"/>
      <c r="AK21" s="28">
        <f t="shared" si="4"/>
        <v>40000</v>
      </c>
      <c r="AM21" s="28">
        <f t="shared" si="5"/>
        <v>40000</v>
      </c>
      <c r="AN21" s="28"/>
      <c r="AO21" s="28">
        <f t="shared" si="6"/>
        <v>40000</v>
      </c>
    </row>
    <row r="22" spans="1:41" ht="15">
      <c r="A22" s="26"/>
      <c r="B22" s="26"/>
      <c r="C22" s="38"/>
      <c r="D22" s="27" t="s">
        <v>57</v>
      </c>
      <c r="E22" s="53"/>
      <c r="G22" s="28"/>
      <c r="I22" s="28"/>
      <c r="K22" s="28"/>
      <c r="M22" s="29"/>
      <c r="N22" s="24"/>
      <c r="O22" s="28"/>
      <c r="P22" s="24"/>
      <c r="Q22" s="28"/>
      <c r="R22" s="24"/>
      <c r="S22" s="28"/>
      <c r="T22" s="28"/>
      <c r="U22" s="28"/>
      <c r="V22" s="28"/>
      <c r="W22" s="28"/>
      <c r="X22" s="28"/>
      <c r="Y22" s="28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M22" s="28"/>
      <c r="AN22" s="28"/>
      <c r="AO22" s="28"/>
    </row>
    <row r="23" spans="1:41" ht="15">
      <c r="A23" s="26"/>
      <c r="B23" s="26">
        <v>71015</v>
      </c>
      <c r="C23" s="38">
        <v>2110</v>
      </c>
      <c r="D23" s="27" t="s">
        <v>56</v>
      </c>
      <c r="E23" s="65">
        <v>85000</v>
      </c>
      <c r="G23" s="28">
        <f>E23+F23</f>
        <v>85000</v>
      </c>
      <c r="I23" s="28">
        <f>G23+H23</f>
        <v>85000</v>
      </c>
      <c r="K23" s="28">
        <f>I23+J23</f>
        <v>85000</v>
      </c>
      <c r="M23" s="29">
        <v>80000</v>
      </c>
      <c r="N23" s="24">
        <v>-5000</v>
      </c>
      <c r="O23" s="28">
        <f>M23+N23</f>
        <v>75000</v>
      </c>
      <c r="P23" s="24"/>
      <c r="Q23" s="28">
        <f>O23+P23</f>
        <v>75000</v>
      </c>
      <c r="R23" s="24"/>
      <c r="S23" s="28">
        <v>184000</v>
      </c>
      <c r="T23" s="28"/>
      <c r="U23" s="28">
        <f>S23+T23</f>
        <v>184000</v>
      </c>
      <c r="V23" s="28"/>
      <c r="W23" s="28">
        <f>U23+V23</f>
        <v>184000</v>
      </c>
      <c r="X23" s="28"/>
      <c r="Y23" s="28">
        <f>W23+X23</f>
        <v>184000</v>
      </c>
      <c r="Z23" s="27"/>
      <c r="AA23" s="28">
        <v>219000</v>
      </c>
      <c r="AB23" s="28">
        <v>25000</v>
      </c>
      <c r="AC23" s="28">
        <f t="shared" si="0"/>
        <v>244000</v>
      </c>
      <c r="AD23" s="28"/>
      <c r="AE23" s="28">
        <f t="shared" si="1"/>
        <v>244000</v>
      </c>
      <c r="AF23" s="28">
        <v>30000</v>
      </c>
      <c r="AG23" s="28">
        <f t="shared" si="2"/>
        <v>274000</v>
      </c>
      <c r="AH23" s="28"/>
      <c r="AI23" s="28">
        <f t="shared" si="3"/>
        <v>274000</v>
      </c>
      <c r="AJ23" s="28"/>
      <c r="AK23" s="28">
        <f t="shared" si="4"/>
        <v>274000</v>
      </c>
      <c r="AM23" s="28">
        <f t="shared" si="5"/>
        <v>274000</v>
      </c>
      <c r="AN23" s="28"/>
      <c r="AO23" s="28">
        <f t="shared" si="6"/>
        <v>274000</v>
      </c>
    </row>
    <row r="24" spans="1:41" ht="15">
      <c r="A24" s="26"/>
      <c r="B24" s="26"/>
      <c r="C24" s="38"/>
      <c r="D24" s="27" t="s">
        <v>57</v>
      </c>
      <c r="E24" s="53"/>
      <c r="G24" s="28"/>
      <c r="I24" s="28"/>
      <c r="K24" s="28"/>
      <c r="M24" s="29"/>
      <c r="N24" s="24"/>
      <c r="O24" s="28"/>
      <c r="P24" s="24"/>
      <c r="Q24" s="28"/>
      <c r="R24" s="24"/>
      <c r="S24" s="28"/>
      <c r="T24" s="28"/>
      <c r="U24" s="28"/>
      <c r="V24" s="28"/>
      <c r="W24" s="28"/>
      <c r="X24" s="28"/>
      <c r="Y24" s="28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M24" s="28"/>
      <c r="AN24" s="28"/>
      <c r="AO24" s="28"/>
    </row>
    <row r="25" spans="1:41" ht="15">
      <c r="A25" s="38"/>
      <c r="B25" s="26"/>
      <c r="C25" s="38">
        <v>6410</v>
      </c>
      <c r="D25" s="27" t="s">
        <v>43</v>
      </c>
      <c r="E25" s="53"/>
      <c r="G25" s="54"/>
      <c r="I25" s="54"/>
      <c r="K25" s="28"/>
      <c r="M25" s="29"/>
      <c r="N25" s="24"/>
      <c r="O25" s="28"/>
      <c r="P25" s="24"/>
      <c r="Q25" s="28"/>
      <c r="R25" s="24"/>
      <c r="S25" s="28">
        <v>7000</v>
      </c>
      <c r="T25" s="28"/>
      <c r="U25" s="28">
        <f>S25+T25</f>
        <v>7000</v>
      </c>
      <c r="V25" s="28"/>
      <c r="W25" s="28">
        <f>U25+V25</f>
        <v>7000</v>
      </c>
      <c r="X25" s="28"/>
      <c r="Y25" s="28">
        <v>7000</v>
      </c>
      <c r="Z25" s="27"/>
      <c r="AA25" s="28">
        <v>7000</v>
      </c>
      <c r="AB25" s="28"/>
      <c r="AC25" s="28">
        <f t="shared" si="0"/>
        <v>7000</v>
      </c>
      <c r="AD25" s="28"/>
      <c r="AE25" s="28">
        <f t="shared" si="1"/>
        <v>7000</v>
      </c>
      <c r="AF25" s="28"/>
      <c r="AG25" s="28">
        <f t="shared" si="2"/>
        <v>7000</v>
      </c>
      <c r="AH25" s="28"/>
      <c r="AI25" s="28">
        <f t="shared" si="3"/>
        <v>7000</v>
      </c>
      <c r="AJ25" s="28"/>
      <c r="AK25" s="28">
        <f t="shared" si="4"/>
        <v>7000</v>
      </c>
      <c r="AM25" s="28">
        <f t="shared" si="5"/>
        <v>7000</v>
      </c>
      <c r="AN25" s="28"/>
      <c r="AO25" s="28">
        <f t="shared" si="6"/>
        <v>7000</v>
      </c>
    </row>
    <row r="26" spans="1:41" ht="15">
      <c r="A26" s="38"/>
      <c r="B26" s="55"/>
      <c r="C26" s="66"/>
      <c r="D26" s="39" t="s">
        <v>39</v>
      </c>
      <c r="E26" s="53"/>
      <c r="G26" s="54"/>
      <c r="I26" s="54"/>
      <c r="K26" s="28"/>
      <c r="M26" s="29"/>
      <c r="N26" s="24"/>
      <c r="O26" s="28"/>
      <c r="P26" s="24"/>
      <c r="Q26" s="28"/>
      <c r="R26" s="24"/>
      <c r="S26" s="28"/>
      <c r="T26" s="28"/>
      <c r="U26" s="28"/>
      <c r="V26" s="28"/>
      <c r="W26" s="28"/>
      <c r="X26" s="28"/>
      <c r="Y26" s="28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M26" s="28"/>
      <c r="AN26" s="28"/>
      <c r="AO26" s="28"/>
    </row>
    <row r="27" spans="1:41" ht="15.75">
      <c r="A27" s="80"/>
      <c r="B27" s="81"/>
      <c r="C27" s="81"/>
      <c r="D27" s="86"/>
      <c r="E27" s="30">
        <f>E19+E21+E23</f>
        <v>235000</v>
      </c>
      <c r="F27" s="31"/>
      <c r="G27" s="32">
        <f>E27+F27</f>
        <v>235000</v>
      </c>
      <c r="H27" s="31"/>
      <c r="I27" s="32">
        <f>G27+H27</f>
        <v>235000</v>
      </c>
      <c r="J27" s="31"/>
      <c r="K27" s="30">
        <f>I27+J27</f>
        <v>235000</v>
      </c>
      <c r="L27" s="31"/>
      <c r="M27" s="33">
        <f>M23+M21+M19</f>
        <v>240000</v>
      </c>
      <c r="N27" s="34">
        <f>N23+N21+N19</f>
        <v>-70000</v>
      </c>
      <c r="O27" s="33">
        <f>O23+O21+O19</f>
        <v>170000</v>
      </c>
      <c r="P27" s="34"/>
      <c r="Q27" s="33">
        <f>Q23+Q21+Q19</f>
        <v>170000</v>
      </c>
      <c r="R27" s="34"/>
      <c r="S27" s="33">
        <f>S23+S21+S19+S25</f>
        <v>276000</v>
      </c>
      <c r="T27" s="33">
        <f>T23+T21+T19+T25</f>
        <v>-10000</v>
      </c>
      <c r="U27" s="33">
        <f>U23+U21+U19+U25</f>
        <v>266000</v>
      </c>
      <c r="V27" s="33"/>
      <c r="W27" s="33">
        <f>W23+W21+W19+W25</f>
        <v>266000</v>
      </c>
      <c r="X27" s="33"/>
      <c r="Y27" s="33">
        <f>Y23+Y21+Y19+Y25</f>
        <v>266000</v>
      </c>
      <c r="Z27" s="33"/>
      <c r="AA27" s="33">
        <f>AA23+AA21+AA19+AA25</f>
        <v>299000</v>
      </c>
      <c r="AB27" s="67">
        <f>SUM(AB19:AB26)</f>
        <v>25000</v>
      </c>
      <c r="AC27" s="67">
        <f t="shared" si="0"/>
        <v>324000</v>
      </c>
      <c r="AD27" s="67"/>
      <c r="AE27" s="67">
        <f>SUM(AE19:AE26)</f>
        <v>324000</v>
      </c>
      <c r="AF27" s="67">
        <f>SUM(AF19:AF26)</f>
        <v>30000</v>
      </c>
      <c r="AG27" s="67">
        <f t="shared" si="2"/>
        <v>354000</v>
      </c>
      <c r="AH27" s="67"/>
      <c r="AI27" s="67">
        <f t="shared" si="3"/>
        <v>354000</v>
      </c>
      <c r="AJ27" s="67"/>
      <c r="AK27" s="67">
        <f t="shared" si="4"/>
        <v>354000</v>
      </c>
      <c r="AL27" s="71"/>
      <c r="AM27" s="67">
        <f t="shared" si="5"/>
        <v>354000</v>
      </c>
      <c r="AN27" s="67"/>
      <c r="AO27" s="67">
        <f t="shared" si="6"/>
        <v>354000</v>
      </c>
    </row>
    <row r="28" spans="1:41" ht="15">
      <c r="A28" s="26">
        <v>750</v>
      </c>
      <c r="B28" s="26">
        <v>75011</v>
      </c>
      <c r="C28" s="38">
        <v>2110</v>
      </c>
      <c r="D28" s="21" t="s">
        <v>56</v>
      </c>
      <c r="E28" s="65">
        <v>126816</v>
      </c>
      <c r="G28" s="28">
        <f>E28+F28</f>
        <v>126816</v>
      </c>
      <c r="I28" s="22">
        <v>119824</v>
      </c>
      <c r="J28" s="24"/>
      <c r="K28" s="22">
        <f>I28+J28</f>
        <v>119824</v>
      </c>
      <c r="M28" s="23">
        <v>113832</v>
      </c>
      <c r="N28" s="24"/>
      <c r="O28" s="28">
        <f>M28+N28</f>
        <v>113832</v>
      </c>
      <c r="P28" s="24"/>
      <c r="Q28" s="28">
        <f>O28+P28</f>
        <v>113832</v>
      </c>
      <c r="R28" s="24"/>
      <c r="S28" s="28">
        <v>125595</v>
      </c>
      <c r="T28" s="28"/>
      <c r="U28" s="28">
        <f>S28+T28</f>
        <v>125595</v>
      </c>
      <c r="V28" s="28"/>
      <c r="W28" s="28">
        <f>U28+V28</f>
        <v>125595</v>
      </c>
      <c r="X28" s="28"/>
      <c r="Y28" s="28">
        <f>W28+X28</f>
        <v>125595</v>
      </c>
      <c r="Z28" s="27"/>
      <c r="AA28" s="28">
        <v>127861</v>
      </c>
      <c r="AB28" s="28"/>
      <c r="AC28" s="28">
        <f t="shared" si="0"/>
        <v>127861</v>
      </c>
      <c r="AD28" s="28"/>
      <c r="AE28" s="28">
        <f t="shared" si="1"/>
        <v>127861</v>
      </c>
      <c r="AF28" s="28"/>
      <c r="AG28" s="28">
        <f t="shared" si="2"/>
        <v>127861</v>
      </c>
      <c r="AH28" s="28"/>
      <c r="AI28" s="28">
        <f t="shared" si="3"/>
        <v>127861</v>
      </c>
      <c r="AJ28" s="28"/>
      <c r="AK28" s="28">
        <f t="shared" si="4"/>
        <v>127861</v>
      </c>
      <c r="AM28" s="28">
        <f t="shared" si="5"/>
        <v>127861</v>
      </c>
      <c r="AN28" s="28"/>
      <c r="AO28" s="28">
        <f t="shared" si="6"/>
        <v>127861</v>
      </c>
    </row>
    <row r="29" spans="1:41" ht="15">
      <c r="A29" s="26"/>
      <c r="B29" s="26"/>
      <c r="C29" s="38"/>
      <c r="D29" s="27" t="s">
        <v>57</v>
      </c>
      <c r="E29" s="53"/>
      <c r="G29" s="28"/>
      <c r="I29" s="28"/>
      <c r="K29" s="28"/>
      <c r="M29" s="29"/>
      <c r="N29" s="24"/>
      <c r="O29" s="28"/>
      <c r="P29" s="24"/>
      <c r="Q29" s="28"/>
      <c r="R29" s="24"/>
      <c r="S29" s="28"/>
      <c r="T29" s="28"/>
      <c r="U29" s="28"/>
      <c r="V29" s="28"/>
      <c r="W29" s="28"/>
      <c r="X29" s="28"/>
      <c r="Y29" s="28"/>
      <c r="Z29" s="27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M29" s="28"/>
      <c r="AN29" s="28"/>
      <c r="AO29" s="28"/>
    </row>
    <row r="30" spans="1:41" ht="15">
      <c r="A30" s="26"/>
      <c r="B30" s="26">
        <v>75045</v>
      </c>
      <c r="C30" s="38">
        <v>2110</v>
      </c>
      <c r="D30" s="27" t="s">
        <v>56</v>
      </c>
      <c r="E30" s="65">
        <v>22000</v>
      </c>
      <c r="G30" s="28">
        <f>E30+F30</f>
        <v>22000</v>
      </c>
      <c r="I30" s="28">
        <f>G30+H30</f>
        <v>22000</v>
      </c>
      <c r="K30" s="28">
        <f>I30+J30</f>
        <v>22000</v>
      </c>
      <c r="M30" s="29">
        <v>17600</v>
      </c>
      <c r="N30" s="24"/>
      <c r="O30" s="28">
        <f>M30+N30</f>
        <v>17600</v>
      </c>
      <c r="P30" s="24"/>
      <c r="Q30" s="28">
        <f>O30+P30</f>
        <v>17600</v>
      </c>
      <c r="R30" s="24"/>
      <c r="S30" s="28">
        <v>16000</v>
      </c>
      <c r="T30" s="28"/>
      <c r="U30" s="28">
        <f>S30+T30</f>
        <v>16000</v>
      </c>
      <c r="V30" s="28"/>
      <c r="W30" s="28">
        <f>U30+V30</f>
        <v>16000</v>
      </c>
      <c r="X30" s="28"/>
      <c r="Y30" s="28">
        <f>W30+X30</f>
        <v>16000</v>
      </c>
      <c r="Z30" s="27"/>
      <c r="AA30" s="28">
        <v>16500</v>
      </c>
      <c r="AB30" s="28"/>
      <c r="AC30" s="28">
        <f t="shared" si="0"/>
        <v>16500</v>
      </c>
      <c r="AD30" s="28"/>
      <c r="AE30" s="28">
        <f t="shared" si="1"/>
        <v>16500</v>
      </c>
      <c r="AF30" s="28"/>
      <c r="AG30" s="28">
        <f t="shared" si="2"/>
        <v>16500</v>
      </c>
      <c r="AH30" s="28"/>
      <c r="AI30" s="28">
        <f t="shared" si="3"/>
        <v>16500</v>
      </c>
      <c r="AJ30" s="28">
        <v>-107</v>
      </c>
      <c r="AK30" s="28">
        <f t="shared" si="4"/>
        <v>16393</v>
      </c>
      <c r="AM30" s="28">
        <f t="shared" si="5"/>
        <v>16393</v>
      </c>
      <c r="AN30" s="28"/>
      <c r="AO30" s="28">
        <f t="shared" si="6"/>
        <v>16393</v>
      </c>
    </row>
    <row r="31" spans="1:41" ht="15">
      <c r="A31" s="26"/>
      <c r="B31" s="26"/>
      <c r="C31" s="38"/>
      <c r="D31" s="39" t="s">
        <v>57</v>
      </c>
      <c r="E31" s="53"/>
      <c r="G31" s="35"/>
      <c r="I31" s="28"/>
      <c r="K31" s="28"/>
      <c r="M31" s="29"/>
      <c r="N31" s="24"/>
      <c r="O31" s="28"/>
      <c r="P31" s="24"/>
      <c r="Q31" s="28"/>
      <c r="R31" s="24"/>
      <c r="S31" s="28"/>
      <c r="T31" s="28"/>
      <c r="U31" s="28"/>
      <c r="V31" s="28"/>
      <c r="W31" s="28"/>
      <c r="X31" s="28"/>
      <c r="Y31" s="28"/>
      <c r="Z31" s="27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M31" s="28"/>
      <c r="AN31" s="28"/>
      <c r="AO31" s="28"/>
    </row>
    <row r="32" spans="1:41" ht="15.75">
      <c r="A32" s="80"/>
      <c r="B32" s="81"/>
      <c r="C32" s="81"/>
      <c r="D32" s="86"/>
      <c r="E32" s="30">
        <f>E28+E30</f>
        <v>148816</v>
      </c>
      <c r="F32" s="36"/>
      <c r="G32" s="30">
        <f>E32+F32</f>
        <v>148816</v>
      </c>
      <c r="H32" s="31"/>
      <c r="I32" s="37">
        <f>I28+I30</f>
        <v>141824</v>
      </c>
      <c r="J32" s="30">
        <f>J28+J30</f>
        <v>0</v>
      </c>
      <c r="K32" s="30">
        <f>K28+K30</f>
        <v>141824</v>
      </c>
      <c r="L32" s="31"/>
      <c r="M32" s="33">
        <f>M30+M28</f>
        <v>131432</v>
      </c>
      <c r="N32" s="34"/>
      <c r="O32" s="33">
        <f>O30+O28</f>
        <v>131432</v>
      </c>
      <c r="P32" s="34"/>
      <c r="Q32" s="33">
        <f>Q30+Q28</f>
        <v>131432</v>
      </c>
      <c r="R32" s="34"/>
      <c r="S32" s="33">
        <f>S30+S28</f>
        <v>141595</v>
      </c>
      <c r="T32" s="33"/>
      <c r="U32" s="33">
        <f>U30+U28</f>
        <v>141595</v>
      </c>
      <c r="V32" s="33"/>
      <c r="W32" s="33">
        <f>W30+W28</f>
        <v>141595</v>
      </c>
      <c r="X32" s="33"/>
      <c r="Y32" s="33">
        <f>SUM(Y28:Y31)</f>
        <v>141595</v>
      </c>
      <c r="Z32" s="33"/>
      <c r="AA32" s="33">
        <f>SUM(AA28:AA31)</f>
        <v>144361</v>
      </c>
      <c r="AB32" s="67"/>
      <c r="AC32" s="67">
        <f t="shared" si="0"/>
        <v>144361</v>
      </c>
      <c r="AD32" s="67"/>
      <c r="AE32" s="67">
        <f t="shared" si="1"/>
        <v>144361</v>
      </c>
      <c r="AF32" s="67"/>
      <c r="AG32" s="67">
        <f t="shared" si="2"/>
        <v>144361</v>
      </c>
      <c r="AH32" s="67"/>
      <c r="AI32" s="67">
        <f t="shared" si="3"/>
        <v>144361</v>
      </c>
      <c r="AJ32" s="67">
        <f>SUM(AJ28:AJ31)</f>
        <v>-107</v>
      </c>
      <c r="AK32" s="67">
        <f t="shared" si="4"/>
        <v>144254</v>
      </c>
      <c r="AL32" s="71"/>
      <c r="AM32" s="67">
        <f t="shared" si="5"/>
        <v>144254</v>
      </c>
      <c r="AN32" s="67"/>
      <c r="AO32" s="67">
        <f t="shared" si="6"/>
        <v>144254</v>
      </c>
    </row>
    <row r="33" spans="1:41" ht="15">
      <c r="A33" s="26">
        <v>754</v>
      </c>
      <c r="B33" s="26">
        <v>75411</v>
      </c>
      <c r="C33" s="38">
        <v>2110</v>
      </c>
      <c r="D33" s="21" t="s">
        <v>56</v>
      </c>
      <c r="E33" s="65">
        <v>1603964</v>
      </c>
      <c r="G33" s="28">
        <f>E33+F33</f>
        <v>1603964</v>
      </c>
      <c r="I33" s="28">
        <v>1762623</v>
      </c>
      <c r="J33" s="24"/>
      <c r="K33" s="28">
        <f>I33+J33</f>
        <v>1762623</v>
      </c>
      <c r="M33" s="29">
        <v>1782242</v>
      </c>
      <c r="N33" s="24">
        <v>-7650</v>
      </c>
      <c r="O33" s="28">
        <f>M33+N33</f>
        <v>1774592</v>
      </c>
      <c r="P33" s="24">
        <v>58000</v>
      </c>
      <c r="Q33" s="28">
        <f>O33+P33</f>
        <v>1832592</v>
      </c>
      <c r="R33" s="24"/>
      <c r="S33" s="28">
        <v>2030927</v>
      </c>
      <c r="T33" s="28">
        <v>20588</v>
      </c>
      <c r="U33" s="28">
        <f>S33+T33</f>
        <v>2051515</v>
      </c>
      <c r="V33" s="28"/>
      <c r="W33" s="28">
        <f>U33+V33</f>
        <v>2051515</v>
      </c>
      <c r="X33" s="28">
        <v>27859</v>
      </c>
      <c r="Y33" s="28">
        <f>W33+X33</f>
        <v>2079374</v>
      </c>
      <c r="Z33" s="28">
        <v>17914</v>
      </c>
      <c r="AA33" s="28">
        <v>2454041</v>
      </c>
      <c r="AB33" s="28"/>
      <c r="AC33" s="92">
        <f t="shared" si="0"/>
        <v>2454041</v>
      </c>
      <c r="AD33" s="28">
        <v>50683</v>
      </c>
      <c r="AE33" s="92">
        <f>AC33+AD33+AD34</f>
        <v>2548599</v>
      </c>
      <c r="AF33" s="28">
        <v>142771</v>
      </c>
      <c r="AG33" s="69">
        <f>AE33+AF33+AF34</f>
        <v>2666870</v>
      </c>
      <c r="AH33" s="28">
        <v>25328</v>
      </c>
      <c r="AI33" s="28">
        <f t="shared" si="3"/>
        <v>2692198</v>
      </c>
      <c r="AJ33" s="28">
        <v>50</v>
      </c>
      <c r="AK33" s="28">
        <f t="shared" si="4"/>
        <v>2692248</v>
      </c>
      <c r="AM33" s="28">
        <f t="shared" si="5"/>
        <v>2692248</v>
      </c>
      <c r="AN33" s="28"/>
      <c r="AO33" s="28">
        <f t="shared" si="6"/>
        <v>2692248</v>
      </c>
    </row>
    <row r="34" spans="1:41" ht="15">
      <c r="A34" s="26"/>
      <c r="B34" s="26"/>
      <c r="C34" s="38"/>
      <c r="D34" s="27" t="s">
        <v>57</v>
      </c>
      <c r="E34" s="53"/>
      <c r="G34" s="28"/>
      <c r="I34" s="28"/>
      <c r="K34" s="28"/>
      <c r="M34" s="29"/>
      <c r="N34" s="24"/>
      <c r="O34" s="28"/>
      <c r="P34" s="24"/>
      <c r="Q34" s="28"/>
      <c r="R34" s="24"/>
      <c r="S34" s="28"/>
      <c r="T34" s="28"/>
      <c r="U34" s="28"/>
      <c r="V34" s="28"/>
      <c r="W34" s="28"/>
      <c r="X34" s="28"/>
      <c r="Y34" s="28"/>
      <c r="Z34" s="27"/>
      <c r="AA34" s="28"/>
      <c r="AB34" s="28"/>
      <c r="AC34" s="93"/>
      <c r="AD34" s="28">
        <v>43875</v>
      </c>
      <c r="AE34" s="93"/>
      <c r="AF34" s="28">
        <v>-24500</v>
      </c>
      <c r="AG34" s="68"/>
      <c r="AH34" s="28"/>
      <c r="AI34" s="28"/>
      <c r="AJ34" s="28"/>
      <c r="AK34" s="28"/>
      <c r="AM34" s="28"/>
      <c r="AN34" s="28"/>
      <c r="AO34" s="28"/>
    </row>
    <row r="35" spans="1:41" ht="15">
      <c r="A35" s="26"/>
      <c r="B35" s="26"/>
      <c r="C35" s="38"/>
      <c r="D35" s="27"/>
      <c r="E35" s="53"/>
      <c r="G35" s="28"/>
      <c r="I35" s="28"/>
      <c r="K35" s="28"/>
      <c r="M35" s="29"/>
      <c r="N35" s="24"/>
      <c r="O35" s="28"/>
      <c r="P35" s="24"/>
      <c r="Q35" s="28"/>
      <c r="R35" s="24"/>
      <c r="S35" s="28"/>
      <c r="T35" s="28"/>
      <c r="U35" s="28"/>
      <c r="V35" s="28"/>
      <c r="W35" s="28"/>
      <c r="X35" s="28"/>
      <c r="Y35" s="28"/>
      <c r="Z35" s="27"/>
      <c r="AA35" s="28"/>
      <c r="AB35" s="28"/>
      <c r="AC35" s="68"/>
      <c r="AD35" s="28"/>
      <c r="AE35" s="68"/>
      <c r="AF35" s="28"/>
      <c r="AG35" s="68"/>
      <c r="AH35" s="28"/>
      <c r="AI35" s="28"/>
      <c r="AJ35" s="28"/>
      <c r="AK35" s="28"/>
      <c r="AM35" s="28"/>
      <c r="AN35" s="28"/>
      <c r="AO35" s="28"/>
    </row>
    <row r="36" spans="1:41" ht="15">
      <c r="A36" s="26"/>
      <c r="B36" s="26"/>
      <c r="C36" s="38">
        <v>6410</v>
      </c>
      <c r="D36" s="27" t="s">
        <v>38</v>
      </c>
      <c r="E36" s="65">
        <v>300000</v>
      </c>
      <c r="F36" s="24">
        <v>331000</v>
      </c>
      <c r="G36" s="28">
        <f>E36+F36</f>
        <v>631000</v>
      </c>
      <c r="I36" s="28">
        <f>G36+H36</f>
        <v>631000</v>
      </c>
      <c r="K36" s="28">
        <f>I36+J36</f>
        <v>631000</v>
      </c>
      <c r="M36" s="29">
        <v>1000000</v>
      </c>
      <c r="N36" s="24">
        <v>-310000</v>
      </c>
      <c r="O36" s="28">
        <f>M36+N36</f>
        <v>690000</v>
      </c>
      <c r="P36" s="24">
        <v>-20000</v>
      </c>
      <c r="Q36" s="28">
        <f>O36+P36</f>
        <v>670000</v>
      </c>
      <c r="R36" s="24"/>
      <c r="S36" s="28">
        <v>900000</v>
      </c>
      <c r="T36" s="28"/>
      <c r="U36" s="28">
        <f>S36+T36</f>
        <v>900000</v>
      </c>
      <c r="V36" s="28"/>
      <c r="W36" s="28">
        <f>U36+V36</f>
        <v>900000</v>
      </c>
      <c r="X36" s="28"/>
      <c r="Y36" s="28">
        <f>W36+X36</f>
        <v>900000</v>
      </c>
      <c r="Z36" s="27"/>
      <c r="AA36" s="28">
        <v>295000</v>
      </c>
      <c r="AB36" s="28"/>
      <c r="AC36" s="28">
        <f t="shared" si="0"/>
        <v>295000</v>
      </c>
      <c r="AD36" s="28"/>
      <c r="AE36" s="28">
        <f t="shared" si="1"/>
        <v>295000</v>
      </c>
      <c r="AF36" s="28">
        <v>24500</v>
      </c>
      <c r="AG36" s="28">
        <f t="shared" si="2"/>
        <v>319500</v>
      </c>
      <c r="AH36" s="28"/>
      <c r="AI36" s="28">
        <f t="shared" si="3"/>
        <v>319500</v>
      </c>
      <c r="AJ36" s="28">
        <v>-50</v>
      </c>
      <c r="AK36" s="28">
        <f t="shared" si="4"/>
        <v>319450</v>
      </c>
      <c r="AM36" s="28">
        <f t="shared" si="5"/>
        <v>319450</v>
      </c>
      <c r="AN36" s="28"/>
      <c r="AO36" s="28">
        <f t="shared" si="6"/>
        <v>319450</v>
      </c>
    </row>
    <row r="37" spans="1:41" ht="15">
      <c r="A37" s="26"/>
      <c r="B37" s="26"/>
      <c r="C37" s="38"/>
      <c r="D37" s="27" t="s">
        <v>39</v>
      </c>
      <c r="E37" s="65"/>
      <c r="F37" s="24"/>
      <c r="G37" s="28"/>
      <c r="I37" s="28"/>
      <c r="K37" s="28"/>
      <c r="M37" s="29"/>
      <c r="N37" s="24"/>
      <c r="O37" s="28"/>
      <c r="P37" s="24"/>
      <c r="Q37" s="28"/>
      <c r="R37" s="24"/>
      <c r="S37" s="28"/>
      <c r="T37" s="28"/>
      <c r="U37" s="28"/>
      <c r="V37" s="28"/>
      <c r="W37" s="28"/>
      <c r="X37" s="28"/>
      <c r="Y37" s="28"/>
      <c r="Z37" s="27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M37" s="28"/>
      <c r="AN37" s="28"/>
      <c r="AO37" s="28"/>
    </row>
    <row r="38" spans="1:41" ht="15">
      <c r="A38" s="26"/>
      <c r="B38" s="26">
        <v>75414</v>
      </c>
      <c r="C38" s="38">
        <v>2110</v>
      </c>
      <c r="D38" s="27" t="s">
        <v>56</v>
      </c>
      <c r="E38" s="65"/>
      <c r="F38" s="24"/>
      <c r="G38" s="28"/>
      <c r="I38" s="28"/>
      <c r="K38" s="28"/>
      <c r="M38" s="29"/>
      <c r="N38" s="24"/>
      <c r="O38" s="28"/>
      <c r="P38" s="24"/>
      <c r="Q38" s="28"/>
      <c r="R38" s="24"/>
      <c r="S38" s="28">
        <v>400</v>
      </c>
      <c r="T38" s="28"/>
      <c r="U38" s="28">
        <f>S38+T38</f>
        <v>400</v>
      </c>
      <c r="V38" s="28"/>
      <c r="W38" s="28">
        <f>U38+V38</f>
        <v>400</v>
      </c>
      <c r="X38" s="28"/>
      <c r="Y38" s="28">
        <f>W38+X38</f>
        <v>400</v>
      </c>
      <c r="Z38" s="27"/>
      <c r="AA38" s="28">
        <v>400</v>
      </c>
      <c r="AB38" s="28"/>
      <c r="AC38" s="28">
        <f t="shared" si="0"/>
        <v>400</v>
      </c>
      <c r="AD38" s="28"/>
      <c r="AE38" s="28">
        <f t="shared" si="1"/>
        <v>400</v>
      </c>
      <c r="AF38" s="28"/>
      <c r="AG38" s="28">
        <f t="shared" si="2"/>
        <v>400</v>
      </c>
      <c r="AH38" s="28"/>
      <c r="AI38" s="28">
        <f t="shared" si="3"/>
        <v>400</v>
      </c>
      <c r="AJ38" s="28"/>
      <c r="AK38" s="28">
        <f t="shared" si="4"/>
        <v>400</v>
      </c>
      <c r="AM38" s="28">
        <f t="shared" si="5"/>
        <v>400</v>
      </c>
      <c r="AN38" s="28"/>
      <c r="AO38" s="28">
        <f t="shared" si="6"/>
        <v>400</v>
      </c>
    </row>
    <row r="39" spans="1:41" ht="15">
      <c r="A39" s="26"/>
      <c r="B39" s="26"/>
      <c r="C39" s="38"/>
      <c r="D39" s="39" t="s">
        <v>57</v>
      </c>
      <c r="E39" s="53"/>
      <c r="G39" s="28"/>
      <c r="I39" s="35"/>
      <c r="K39" s="28"/>
      <c r="M39" s="29"/>
      <c r="N39" s="24"/>
      <c r="O39" s="28"/>
      <c r="P39" s="24"/>
      <c r="Q39" s="28"/>
      <c r="R39" s="24"/>
      <c r="S39" s="28"/>
      <c r="T39" s="28"/>
      <c r="U39" s="28"/>
      <c r="V39" s="28"/>
      <c r="W39" s="28"/>
      <c r="X39" s="28"/>
      <c r="Y39" s="28"/>
      <c r="Z39" s="27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M39" s="28"/>
      <c r="AN39" s="28"/>
      <c r="AO39" s="28"/>
    </row>
    <row r="40" spans="1:41" ht="15.75">
      <c r="A40" s="83"/>
      <c r="B40" s="81"/>
      <c r="C40" s="81"/>
      <c r="D40" s="87"/>
      <c r="E40" s="30" t="e">
        <f>#REF!+E33+E36</f>
        <v>#REF!</v>
      </c>
      <c r="F40" s="32">
        <v>331000</v>
      </c>
      <c r="G40" s="32" t="e">
        <f>E40+F40</f>
        <v>#REF!</v>
      </c>
      <c r="H40" s="36"/>
      <c r="I40" s="30" t="e">
        <f>I36+I33+#REF!</f>
        <v>#REF!</v>
      </c>
      <c r="J40" s="32" t="e">
        <f>J36+J33+#REF!</f>
        <v>#REF!</v>
      </c>
      <c r="K40" s="30" t="e">
        <f>K36+K33+#REF!</f>
        <v>#REF!</v>
      </c>
      <c r="L40" s="31"/>
      <c r="M40" s="33" t="e">
        <f>M36+M33+#REF!</f>
        <v>#REF!</v>
      </c>
      <c r="N40" s="34" t="e">
        <f>N36+N33+#REF!</f>
        <v>#REF!</v>
      </c>
      <c r="O40" s="33" t="e">
        <f>O36+O33+#REF!</f>
        <v>#REF!</v>
      </c>
      <c r="P40" s="34">
        <f>SUM(P33:P39)</f>
        <v>38000</v>
      </c>
      <c r="Q40" s="33" t="e">
        <f>Q36+Q33+#REF!</f>
        <v>#REF!</v>
      </c>
      <c r="R40" s="34">
        <f>SUM(R33:R39)</f>
        <v>0</v>
      </c>
      <c r="S40" s="33">
        <f>SUM(S33:S38)</f>
        <v>2931327</v>
      </c>
      <c r="T40" s="33">
        <f>SUM(T33:T38)</f>
        <v>20588</v>
      </c>
      <c r="U40" s="33">
        <f>SUM(U33:U39)</f>
        <v>2951915</v>
      </c>
      <c r="V40" s="33">
        <f>SUM(V33:V38)</f>
        <v>0</v>
      </c>
      <c r="W40" s="33">
        <f>SUM(W33:W39)</f>
        <v>2951915</v>
      </c>
      <c r="X40" s="33">
        <f>SUM(X33:X38)</f>
        <v>27859</v>
      </c>
      <c r="Y40" s="33">
        <f>SUM(Y33:Y39)</f>
        <v>2979774</v>
      </c>
      <c r="Z40" s="33">
        <f>SUM(Z33:Z39)</f>
        <v>17914</v>
      </c>
      <c r="AA40" s="33">
        <f>SUM(AA33:AA39)</f>
        <v>2749441</v>
      </c>
      <c r="AB40" s="67"/>
      <c r="AC40" s="67">
        <f t="shared" si="0"/>
        <v>2749441</v>
      </c>
      <c r="AD40" s="67">
        <f>SUM(AD33:AD39)</f>
        <v>94558</v>
      </c>
      <c r="AE40" s="67">
        <f>SUM(AE33:AE39)</f>
        <v>2843999</v>
      </c>
      <c r="AF40" s="67">
        <f>SUM(AF33:AF39)</f>
        <v>142771</v>
      </c>
      <c r="AG40" s="67">
        <f t="shared" si="2"/>
        <v>2986770</v>
      </c>
      <c r="AH40" s="67">
        <f>SUM(AH33:AH39)</f>
        <v>25328</v>
      </c>
      <c r="AI40" s="67">
        <f t="shared" si="3"/>
        <v>3012098</v>
      </c>
      <c r="AJ40" s="67">
        <f>SUM(AJ33:AJ39)</f>
        <v>0</v>
      </c>
      <c r="AK40" s="67">
        <f t="shared" si="4"/>
        <v>3012098</v>
      </c>
      <c r="AL40" s="71"/>
      <c r="AM40" s="67">
        <f t="shared" si="5"/>
        <v>3012098</v>
      </c>
      <c r="AN40" s="67"/>
      <c r="AO40" s="67">
        <f t="shared" si="6"/>
        <v>3012098</v>
      </c>
    </row>
    <row r="41" spans="1:41" ht="15">
      <c r="A41" s="26">
        <v>851</v>
      </c>
      <c r="B41" s="38">
        <v>85156</v>
      </c>
      <c r="C41" s="26">
        <v>2110</v>
      </c>
      <c r="D41" s="21" t="s">
        <v>56</v>
      </c>
      <c r="E41" s="28">
        <v>0</v>
      </c>
      <c r="F41" s="24">
        <v>514000</v>
      </c>
      <c r="G41" s="28">
        <f>E41+F41</f>
        <v>514000</v>
      </c>
      <c r="I41" s="28">
        <v>660600</v>
      </c>
      <c r="J41" s="24"/>
      <c r="K41" s="28">
        <f>I41+J41</f>
        <v>660600</v>
      </c>
      <c r="M41" s="29">
        <v>405670</v>
      </c>
      <c r="N41" s="24">
        <v>-63200</v>
      </c>
      <c r="O41" s="28">
        <f>M41+N41</f>
        <v>342470</v>
      </c>
      <c r="P41" s="24"/>
      <c r="Q41" s="28">
        <f>O41+P41</f>
        <v>342470</v>
      </c>
      <c r="R41" s="24"/>
      <c r="S41" s="28">
        <v>481000</v>
      </c>
      <c r="T41" s="28"/>
      <c r="U41" s="28">
        <f>S41+T41</f>
        <v>481000</v>
      </c>
      <c r="V41" s="28">
        <v>32733</v>
      </c>
      <c r="W41" s="28">
        <f>U41+V41</f>
        <v>513733</v>
      </c>
      <c r="X41" s="28"/>
      <c r="Y41" s="28">
        <f>W41+X41</f>
        <v>513733</v>
      </c>
      <c r="Z41" s="27"/>
      <c r="AA41" s="28">
        <v>528000</v>
      </c>
      <c r="AB41" s="28">
        <v>-32000</v>
      </c>
      <c r="AC41" s="28">
        <f t="shared" si="0"/>
        <v>496000</v>
      </c>
      <c r="AD41" s="28"/>
      <c r="AE41" s="28">
        <f t="shared" si="1"/>
        <v>496000</v>
      </c>
      <c r="AF41" s="28"/>
      <c r="AG41" s="28">
        <f t="shared" si="2"/>
        <v>496000</v>
      </c>
      <c r="AH41" s="28"/>
      <c r="AI41" s="28">
        <f t="shared" si="3"/>
        <v>496000</v>
      </c>
      <c r="AJ41" s="28"/>
      <c r="AK41" s="28">
        <f t="shared" si="4"/>
        <v>496000</v>
      </c>
      <c r="AM41" s="28">
        <f t="shared" si="5"/>
        <v>496000</v>
      </c>
      <c r="AN41" s="28">
        <v>-104800</v>
      </c>
      <c r="AO41" s="28">
        <f t="shared" si="6"/>
        <v>391200</v>
      </c>
    </row>
    <row r="42" spans="1:41" ht="15">
      <c r="A42" s="39"/>
      <c r="B42" s="40"/>
      <c r="C42" s="39"/>
      <c r="D42" s="27" t="s">
        <v>57</v>
      </c>
      <c r="E42" s="39"/>
      <c r="G42" s="28"/>
      <c r="I42" s="28"/>
      <c r="K42" s="28"/>
      <c r="M42" s="29"/>
      <c r="N42" s="24"/>
      <c r="O42" s="28"/>
      <c r="P42" s="24"/>
      <c r="Q42" s="28"/>
      <c r="R42" s="24"/>
      <c r="S42" s="28"/>
      <c r="T42" s="28"/>
      <c r="U42" s="28"/>
      <c r="V42" s="28"/>
      <c r="W42" s="28"/>
      <c r="X42" s="28"/>
      <c r="Y42" s="28"/>
      <c r="Z42" s="27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M42" s="28"/>
      <c r="AN42" s="28"/>
      <c r="AO42" s="28"/>
    </row>
    <row r="43" spans="1:41" ht="15.75">
      <c r="A43" s="83"/>
      <c r="B43" s="81"/>
      <c r="C43" s="81"/>
      <c r="D43" s="82"/>
      <c r="E43" s="30" t="e">
        <f>#REF!+#REF!</f>
        <v>#REF!</v>
      </c>
      <c r="F43" s="32">
        <v>514000</v>
      </c>
      <c r="G43" s="32" t="e">
        <f>E43+F43</f>
        <v>#REF!</v>
      </c>
      <c r="H43" s="31"/>
      <c r="I43" s="32" t="e">
        <f>#REF!+#REF!+I41</f>
        <v>#REF!</v>
      </c>
      <c r="J43" s="32"/>
      <c r="K43" s="30" t="e">
        <f>#REF!+#REF!+K41</f>
        <v>#REF!</v>
      </c>
      <c r="L43" s="31"/>
      <c r="M43" s="33">
        <f>M41</f>
        <v>405670</v>
      </c>
      <c r="N43" s="34">
        <f>N41</f>
        <v>-63200</v>
      </c>
      <c r="O43" s="33">
        <f>O41</f>
        <v>342470</v>
      </c>
      <c r="P43" s="34"/>
      <c r="Q43" s="33">
        <f>Q41</f>
        <v>342470</v>
      </c>
      <c r="R43" s="34"/>
      <c r="S43" s="33">
        <f>S41</f>
        <v>481000</v>
      </c>
      <c r="T43" s="33"/>
      <c r="U43" s="33">
        <f>U41</f>
        <v>481000</v>
      </c>
      <c r="V43" s="33">
        <f>V41</f>
        <v>32733</v>
      </c>
      <c r="W43" s="33">
        <f>W41</f>
        <v>513733</v>
      </c>
      <c r="X43" s="33"/>
      <c r="Y43" s="33">
        <f>Y41</f>
        <v>513733</v>
      </c>
      <c r="Z43" s="33"/>
      <c r="AA43" s="33">
        <f>AA41</f>
        <v>528000</v>
      </c>
      <c r="AB43" s="67">
        <f>SUM(AB41:AB42)</f>
        <v>-32000</v>
      </c>
      <c r="AC43" s="67">
        <f t="shared" si="0"/>
        <v>496000</v>
      </c>
      <c r="AD43" s="67"/>
      <c r="AE43" s="67">
        <f t="shared" si="1"/>
        <v>496000</v>
      </c>
      <c r="AF43" s="67"/>
      <c r="AG43" s="67">
        <f t="shared" si="2"/>
        <v>496000</v>
      </c>
      <c r="AH43" s="67"/>
      <c r="AI43" s="67">
        <f t="shared" si="3"/>
        <v>496000</v>
      </c>
      <c r="AJ43" s="67"/>
      <c r="AK43" s="67">
        <f t="shared" si="4"/>
        <v>496000</v>
      </c>
      <c r="AL43" s="71"/>
      <c r="AM43" s="67">
        <f t="shared" si="5"/>
        <v>496000</v>
      </c>
      <c r="AN43" s="67">
        <f>SUM(AN41:AN42)</f>
        <v>-104800</v>
      </c>
      <c r="AO43" s="67">
        <f t="shared" si="6"/>
        <v>391200</v>
      </c>
    </row>
    <row r="44" spans="1:41" ht="15.75">
      <c r="A44" s="26">
        <v>852</v>
      </c>
      <c r="B44" s="26">
        <v>85203</v>
      </c>
      <c r="C44" s="26">
        <v>2110</v>
      </c>
      <c r="D44" s="21" t="s">
        <v>56</v>
      </c>
      <c r="E44" s="41"/>
      <c r="F44" s="42"/>
      <c r="G44" s="43"/>
      <c r="H44" s="44"/>
      <c r="I44" s="43"/>
      <c r="J44" s="42"/>
      <c r="K44" s="37"/>
      <c r="L44" s="44"/>
      <c r="M44" s="45"/>
      <c r="N44" s="46"/>
      <c r="O44" s="47"/>
      <c r="P44" s="46"/>
      <c r="Q44" s="47"/>
      <c r="R44" s="46"/>
      <c r="S44" s="29">
        <v>3000</v>
      </c>
      <c r="T44" s="29"/>
      <c r="U44" s="29">
        <f>S44+T44</f>
        <v>3000</v>
      </c>
      <c r="V44" s="29"/>
      <c r="W44" s="29">
        <f>U44+V44</f>
        <v>3000</v>
      </c>
      <c r="X44" s="29">
        <v>1652</v>
      </c>
      <c r="Y44" s="29">
        <v>0</v>
      </c>
      <c r="Z44" s="28">
        <v>220000</v>
      </c>
      <c r="AA44" s="28">
        <v>258000</v>
      </c>
      <c r="AB44" s="28"/>
      <c r="AC44" s="28">
        <f t="shared" si="0"/>
        <v>258000</v>
      </c>
      <c r="AD44" s="28"/>
      <c r="AE44" s="28">
        <f t="shared" si="1"/>
        <v>258000</v>
      </c>
      <c r="AF44" s="28"/>
      <c r="AG44" s="28">
        <f t="shared" si="2"/>
        <v>258000</v>
      </c>
      <c r="AH44" s="28"/>
      <c r="AI44" s="28">
        <f t="shared" si="3"/>
        <v>258000</v>
      </c>
      <c r="AJ44" s="28"/>
      <c r="AK44" s="28">
        <f t="shared" si="4"/>
        <v>258000</v>
      </c>
      <c r="AM44" s="28">
        <f t="shared" si="5"/>
        <v>258000</v>
      </c>
      <c r="AN44" s="28"/>
      <c r="AO44" s="28">
        <f t="shared" si="6"/>
        <v>258000</v>
      </c>
    </row>
    <row r="45" spans="1:41" ht="15.75">
      <c r="A45" s="38"/>
      <c r="B45" s="26"/>
      <c r="C45" s="62"/>
      <c r="D45" s="27" t="s">
        <v>57</v>
      </c>
      <c r="E45" s="41"/>
      <c r="F45" s="42"/>
      <c r="G45" s="43"/>
      <c r="H45" s="44"/>
      <c r="I45" s="43"/>
      <c r="J45" s="42"/>
      <c r="K45" s="37"/>
      <c r="L45" s="44"/>
      <c r="M45" s="45"/>
      <c r="N45" s="46"/>
      <c r="O45" s="47"/>
      <c r="P45" s="46"/>
      <c r="Q45" s="47"/>
      <c r="R45" s="46"/>
      <c r="S45" s="29"/>
      <c r="T45" s="29"/>
      <c r="U45" s="29"/>
      <c r="V45" s="29"/>
      <c r="W45" s="29"/>
      <c r="X45" s="29"/>
      <c r="Y45" s="29"/>
      <c r="Z45" s="27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M45" s="28"/>
      <c r="AN45" s="28"/>
      <c r="AO45" s="28"/>
    </row>
    <row r="46" spans="1:41" ht="15.75" hidden="1">
      <c r="A46" s="38"/>
      <c r="B46" s="61"/>
      <c r="C46" s="61"/>
      <c r="D46" s="53"/>
      <c r="E46" s="41"/>
      <c r="F46" s="42"/>
      <c r="G46" s="43"/>
      <c r="H46" s="44"/>
      <c r="I46" s="43"/>
      <c r="J46" s="42"/>
      <c r="K46" s="37"/>
      <c r="L46" s="44"/>
      <c r="M46" s="45"/>
      <c r="N46" s="46"/>
      <c r="O46" s="47"/>
      <c r="P46" s="46"/>
      <c r="Q46" s="47"/>
      <c r="R46" s="46"/>
      <c r="S46" s="29"/>
      <c r="T46" s="29"/>
      <c r="U46" s="29"/>
      <c r="V46" s="29"/>
      <c r="W46" s="29"/>
      <c r="X46" s="29"/>
      <c r="Y46" s="29"/>
      <c r="Z46" s="27"/>
      <c r="AA46" s="28"/>
      <c r="AB46" s="28"/>
      <c r="AC46" s="28">
        <f t="shared" si="0"/>
        <v>0</v>
      </c>
      <c r="AD46" s="28"/>
      <c r="AE46" s="28">
        <f t="shared" si="1"/>
        <v>0</v>
      </c>
      <c r="AF46" s="28"/>
      <c r="AG46" s="28">
        <f t="shared" si="2"/>
        <v>0</v>
      </c>
      <c r="AH46" s="28"/>
      <c r="AI46" s="28">
        <f t="shared" si="3"/>
        <v>0</v>
      </c>
      <c r="AJ46" s="28"/>
      <c r="AK46" s="28">
        <f t="shared" si="4"/>
        <v>0</v>
      </c>
      <c r="AM46" s="28">
        <f t="shared" si="5"/>
        <v>0</v>
      </c>
      <c r="AN46" s="28"/>
      <c r="AO46" s="28">
        <f t="shared" si="6"/>
        <v>0</v>
      </c>
    </row>
    <row r="47" spans="1:41" ht="15.75">
      <c r="A47" s="83"/>
      <c r="B47" s="81"/>
      <c r="C47" s="81"/>
      <c r="D47" s="85"/>
      <c r="E47" s="41"/>
      <c r="F47" s="42"/>
      <c r="G47" s="43"/>
      <c r="H47" s="44"/>
      <c r="I47" s="43"/>
      <c r="J47" s="42"/>
      <c r="K47" s="37"/>
      <c r="L47" s="44"/>
      <c r="M47" s="45"/>
      <c r="N47" s="46"/>
      <c r="O47" s="47"/>
      <c r="P47" s="46"/>
      <c r="Q47" s="47"/>
      <c r="R47" s="46"/>
      <c r="S47" s="33">
        <f>SUM(S44:S45)</f>
        <v>3000</v>
      </c>
      <c r="T47" s="33"/>
      <c r="U47" s="33">
        <f>SUM(U44:U45)</f>
        <v>3000</v>
      </c>
      <c r="V47" s="33"/>
      <c r="W47" s="33">
        <f>SUM(W44:W45)</f>
        <v>3000</v>
      </c>
      <c r="X47" s="33">
        <f>SUM(X44:X45)</f>
        <v>1652</v>
      </c>
      <c r="Y47" s="33">
        <f>SUM(Y44:Y46)</f>
        <v>0</v>
      </c>
      <c r="Z47" s="33">
        <f>SUM(Z44:Z46)</f>
        <v>220000</v>
      </c>
      <c r="AA47" s="33">
        <f>SUM(AA44:AA46)</f>
        <v>258000</v>
      </c>
      <c r="AB47" s="67"/>
      <c r="AC47" s="67">
        <f t="shared" si="0"/>
        <v>258000</v>
      </c>
      <c r="AD47" s="67"/>
      <c r="AE47" s="67">
        <f t="shared" si="1"/>
        <v>258000</v>
      </c>
      <c r="AF47" s="67"/>
      <c r="AG47" s="67">
        <f t="shared" si="2"/>
        <v>258000</v>
      </c>
      <c r="AH47" s="67"/>
      <c r="AI47" s="67">
        <f t="shared" si="3"/>
        <v>258000</v>
      </c>
      <c r="AJ47" s="67"/>
      <c r="AK47" s="67">
        <f t="shared" si="4"/>
        <v>258000</v>
      </c>
      <c r="AL47" s="71"/>
      <c r="AM47" s="67">
        <f t="shared" si="5"/>
        <v>258000</v>
      </c>
      <c r="AN47" s="67"/>
      <c r="AO47" s="67">
        <f t="shared" si="6"/>
        <v>258000</v>
      </c>
    </row>
    <row r="48" spans="1:41" ht="15.75">
      <c r="A48" s="26"/>
      <c r="B48" s="26"/>
      <c r="C48" s="38"/>
      <c r="D48" s="21"/>
      <c r="E48" s="64"/>
      <c r="F48" s="42"/>
      <c r="G48" s="43"/>
      <c r="H48" s="44"/>
      <c r="I48" s="43"/>
      <c r="J48" s="42"/>
      <c r="K48" s="37"/>
      <c r="L48" s="44"/>
      <c r="M48" s="45"/>
      <c r="N48" s="46"/>
      <c r="O48" s="47"/>
      <c r="P48" s="46"/>
      <c r="Q48" s="47"/>
      <c r="R48" s="46"/>
      <c r="S48" s="47"/>
      <c r="T48" s="47"/>
      <c r="U48" s="47"/>
      <c r="V48" s="47"/>
      <c r="W48" s="47"/>
      <c r="X48" s="47"/>
      <c r="Y48" s="47"/>
      <c r="Z48" s="27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M48" s="28"/>
      <c r="AN48" s="28"/>
      <c r="AO48" s="28"/>
    </row>
    <row r="49" spans="1:41" ht="15">
      <c r="A49" s="26">
        <v>853</v>
      </c>
      <c r="B49" s="26">
        <v>85321</v>
      </c>
      <c r="C49" s="38">
        <v>2110</v>
      </c>
      <c r="D49" s="27" t="s">
        <v>56</v>
      </c>
      <c r="E49" s="65">
        <v>33000</v>
      </c>
      <c r="G49" s="28">
        <f>E49+F49</f>
        <v>33000</v>
      </c>
      <c r="I49" s="28">
        <v>48000</v>
      </c>
      <c r="J49" s="24"/>
      <c r="K49" s="28">
        <f>I49+J49</f>
        <v>48000</v>
      </c>
      <c r="M49" s="29">
        <v>45950</v>
      </c>
      <c r="N49" s="24">
        <v>-3550</v>
      </c>
      <c r="O49" s="28">
        <f>M49+N49</f>
        <v>42400</v>
      </c>
      <c r="P49" s="24">
        <v>21200</v>
      </c>
      <c r="Q49" s="28">
        <f>O49+P49</f>
        <v>63600</v>
      </c>
      <c r="R49" s="24">
        <v>5000</v>
      </c>
      <c r="S49" s="28">
        <v>121000</v>
      </c>
      <c r="T49" s="28"/>
      <c r="U49" s="28">
        <f>S49+T49</f>
        <v>121000</v>
      </c>
      <c r="V49" s="28"/>
      <c r="W49" s="28">
        <f>U49+V49</f>
        <v>121000</v>
      </c>
      <c r="X49" s="28"/>
      <c r="Y49" s="28">
        <f>W49+X49</f>
        <v>121000</v>
      </c>
      <c r="Z49" s="27"/>
      <c r="AA49" s="28">
        <v>118800</v>
      </c>
      <c r="AB49" s="28"/>
      <c r="AC49" s="28">
        <f t="shared" si="0"/>
        <v>118800</v>
      </c>
      <c r="AD49" s="28"/>
      <c r="AE49" s="28">
        <f t="shared" si="1"/>
        <v>118800</v>
      </c>
      <c r="AF49" s="28"/>
      <c r="AG49" s="28">
        <f t="shared" si="2"/>
        <v>118800</v>
      </c>
      <c r="AH49" s="28"/>
      <c r="AI49" s="28">
        <f t="shared" si="3"/>
        <v>118800</v>
      </c>
      <c r="AJ49" s="28"/>
      <c r="AK49" s="28">
        <f t="shared" si="4"/>
        <v>118800</v>
      </c>
      <c r="AM49" s="28">
        <f t="shared" si="5"/>
        <v>118800</v>
      </c>
      <c r="AN49" s="28">
        <v>8000</v>
      </c>
      <c r="AO49" s="28">
        <f t="shared" si="6"/>
        <v>126800</v>
      </c>
    </row>
    <row r="50" spans="1:41" ht="15">
      <c r="A50" s="26"/>
      <c r="B50" s="26"/>
      <c r="C50" s="38"/>
      <c r="D50" s="39" t="s">
        <v>57</v>
      </c>
      <c r="E50" s="65"/>
      <c r="G50" s="28"/>
      <c r="I50" s="28"/>
      <c r="J50" s="24"/>
      <c r="K50" s="28"/>
      <c r="M50" s="29"/>
      <c r="N50" s="24"/>
      <c r="O50" s="28"/>
      <c r="P50" s="24"/>
      <c r="Q50" s="28"/>
      <c r="R50" s="24"/>
      <c r="S50" s="28"/>
      <c r="T50" s="28"/>
      <c r="U50" s="28"/>
      <c r="V50" s="28"/>
      <c r="W50" s="28"/>
      <c r="X50" s="28"/>
      <c r="Y50" s="28"/>
      <c r="Z50" s="27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M50" s="28"/>
      <c r="AN50" s="28"/>
      <c r="AO50" s="28"/>
    </row>
    <row r="51" spans="1:41" ht="15.75">
      <c r="A51" s="48"/>
      <c r="B51" s="48"/>
      <c r="C51" s="49"/>
      <c r="D51" s="39"/>
      <c r="E51" s="30">
        <f>SUM(E49:E50)</f>
        <v>33000</v>
      </c>
      <c r="F51" s="31"/>
      <c r="G51" s="32">
        <f>E51+F51</f>
        <v>33000</v>
      </c>
      <c r="H51" s="31"/>
      <c r="I51" s="30">
        <v>579154</v>
      </c>
      <c r="J51" s="32" t="e">
        <f>#REF!+#REF!+J49+#REF!+#REF!</f>
        <v>#REF!</v>
      </c>
      <c r="K51" s="30" t="e">
        <f>#REF!+#REF!+K49+#REF!+#REF!</f>
        <v>#REF!</v>
      </c>
      <c r="L51" s="31"/>
      <c r="M51" s="50">
        <f>SUM(M49:M50)</f>
        <v>45950</v>
      </c>
      <c r="N51" s="51">
        <f>SUM(N49:N50)</f>
        <v>-3550</v>
      </c>
      <c r="O51" s="50">
        <f>SUM(O49:O50)</f>
        <v>42400</v>
      </c>
      <c r="P51" s="51">
        <v>73050</v>
      </c>
      <c r="Q51" s="50">
        <f>SUM(Q49:Q50)</f>
        <v>63600</v>
      </c>
      <c r="R51" s="50">
        <f>SUM(R49:R50)</f>
        <v>5000</v>
      </c>
      <c r="S51" s="50">
        <f>SUM(S48:S50)</f>
        <v>121000</v>
      </c>
      <c r="T51" s="50"/>
      <c r="U51" s="50">
        <f>SUM(U48:U50)</f>
        <v>121000</v>
      </c>
      <c r="V51" s="50"/>
      <c r="W51" s="50">
        <f>SUM(W48:W50)</f>
        <v>121000</v>
      </c>
      <c r="X51" s="50"/>
      <c r="Y51" s="50">
        <f>SUM(Y48:Y50)</f>
        <v>121000</v>
      </c>
      <c r="Z51" s="50"/>
      <c r="AA51" s="50">
        <f>SUM(AA48:AA50)</f>
        <v>118800</v>
      </c>
      <c r="AB51" s="67"/>
      <c r="AC51" s="67">
        <f t="shared" si="0"/>
        <v>118800</v>
      </c>
      <c r="AD51" s="67"/>
      <c r="AE51" s="67">
        <f t="shared" si="1"/>
        <v>118800</v>
      </c>
      <c r="AF51" s="67"/>
      <c r="AG51" s="67">
        <f t="shared" si="2"/>
        <v>118800</v>
      </c>
      <c r="AH51" s="67"/>
      <c r="AI51" s="67">
        <f t="shared" si="3"/>
        <v>118800</v>
      </c>
      <c r="AJ51" s="67"/>
      <c r="AK51" s="67">
        <f t="shared" si="4"/>
        <v>118800</v>
      </c>
      <c r="AL51" s="71"/>
      <c r="AM51" s="67">
        <f t="shared" si="5"/>
        <v>118800</v>
      </c>
      <c r="AN51" s="67">
        <v>8000</v>
      </c>
      <c r="AO51" s="67">
        <f t="shared" si="6"/>
        <v>126800</v>
      </c>
    </row>
    <row r="52" spans="1:41" ht="15.75">
      <c r="A52" s="80" t="s">
        <v>41</v>
      </c>
      <c r="B52" s="84"/>
      <c r="C52" s="84"/>
      <c r="D52" s="84"/>
      <c r="E52" s="52" t="e">
        <f>E51+E43+E40+E32+E27+E18+E15</f>
        <v>#REF!</v>
      </c>
      <c r="F52" s="52">
        <f>F51+F43+F40+F32+F27+F18+F15</f>
        <v>845000</v>
      </c>
      <c r="G52" s="30" t="e">
        <f>G51+G43+G40+G32+G27+G18+G15</f>
        <v>#REF!</v>
      </c>
      <c r="H52" s="31"/>
      <c r="I52" s="30" t="e">
        <f>I51+I43+I40+I32+I27+I18+I15</f>
        <v>#REF!</v>
      </c>
      <c r="J52" s="30" t="e">
        <f>J51+J43+J40+J32+J27+J18+J15</f>
        <v>#REF!</v>
      </c>
      <c r="K52" s="30" t="e">
        <f>K51+K43+K40+K32+K27+K18+K15</f>
        <v>#REF!</v>
      </c>
      <c r="L52" s="31"/>
      <c r="M52" s="50" t="e">
        <f aca="true" t="shared" si="7" ref="M52:R52">M15+M18+M27+M32+M40+M43+M51</f>
        <v>#REF!</v>
      </c>
      <c r="N52" s="51" t="e">
        <f t="shared" si="7"/>
        <v>#REF!</v>
      </c>
      <c r="O52" s="50" t="e">
        <f t="shared" si="7"/>
        <v>#REF!</v>
      </c>
      <c r="P52" s="51">
        <f t="shared" si="7"/>
        <v>111050</v>
      </c>
      <c r="Q52" s="50" t="e">
        <f t="shared" si="7"/>
        <v>#REF!</v>
      </c>
      <c r="R52" s="51">
        <f t="shared" si="7"/>
        <v>5000</v>
      </c>
      <c r="S52" s="50">
        <f aca="true" t="shared" si="8" ref="S52:AA52">S15+S18+S27+S32+S40+S43+S47+S51</f>
        <v>4044922</v>
      </c>
      <c r="T52" s="50">
        <f t="shared" si="8"/>
        <v>10588</v>
      </c>
      <c r="U52" s="50">
        <f t="shared" si="8"/>
        <v>4055510</v>
      </c>
      <c r="V52" s="50">
        <f t="shared" si="8"/>
        <v>32733</v>
      </c>
      <c r="W52" s="50">
        <f t="shared" si="8"/>
        <v>4088243</v>
      </c>
      <c r="X52" s="50">
        <f t="shared" si="8"/>
        <v>29511</v>
      </c>
      <c r="Y52" s="50">
        <f t="shared" si="8"/>
        <v>4113102</v>
      </c>
      <c r="Z52" s="50">
        <f t="shared" si="8"/>
        <v>237914</v>
      </c>
      <c r="AA52" s="50">
        <f t="shared" si="8"/>
        <v>4187602</v>
      </c>
      <c r="AB52" s="67">
        <f>AB51+AB47+AB43+AB40+AB32+AB27+AB18+AB15</f>
        <v>-17000</v>
      </c>
      <c r="AC52" s="67">
        <f t="shared" si="0"/>
        <v>4170602</v>
      </c>
      <c r="AD52" s="67">
        <f>AD51+AD47+AD43+AD40+AD32+AD27+AD18+AD15</f>
        <v>94558</v>
      </c>
      <c r="AE52" s="67">
        <f t="shared" si="1"/>
        <v>4265160</v>
      </c>
      <c r="AF52" s="67">
        <f>AF51+AF47+AF43+AF40+AF32+AF27+AF18+AF15</f>
        <v>172771</v>
      </c>
      <c r="AG52" s="67">
        <f t="shared" si="2"/>
        <v>4437931</v>
      </c>
      <c r="AH52" s="67">
        <f>AH51+AH47+AH43+AH40+AH32+AH27+AH18+AH15</f>
        <v>25328</v>
      </c>
      <c r="AI52" s="67">
        <f t="shared" si="3"/>
        <v>4463259</v>
      </c>
      <c r="AJ52" s="67">
        <f>AJ51+AJ47+AJ43+AJ40+AJ32+AJ27+AJ18+AJ15</f>
        <v>5893</v>
      </c>
      <c r="AK52" s="67">
        <f t="shared" si="4"/>
        <v>4469152</v>
      </c>
      <c r="AL52" s="72">
        <v>185080</v>
      </c>
      <c r="AM52" s="67">
        <f t="shared" si="5"/>
        <v>4654232</v>
      </c>
      <c r="AN52" s="67">
        <f>AN51+AN47+AN43+AN40+AN32+AN27+AN18+AN15</f>
        <v>-96800</v>
      </c>
      <c r="AO52" s="67">
        <f t="shared" si="6"/>
        <v>4557432</v>
      </c>
    </row>
    <row r="53" ht="15">
      <c r="AJ53" s="24"/>
    </row>
  </sheetData>
  <mergeCells count="34">
    <mergeCell ref="A47:D47"/>
    <mergeCell ref="A52:D52"/>
    <mergeCell ref="AK1:AO1"/>
    <mergeCell ref="AK2:AO2"/>
    <mergeCell ref="AK3:AO3"/>
    <mergeCell ref="AC4:AO4"/>
    <mergeCell ref="AN11:AN12"/>
    <mergeCell ref="AO11:AO12"/>
    <mergeCell ref="AC33:AC34"/>
    <mergeCell ref="AE33:AE34"/>
    <mergeCell ref="A40:D40"/>
    <mergeCell ref="A43:D43"/>
    <mergeCell ref="A15:D15"/>
    <mergeCell ref="A18:D18"/>
    <mergeCell ref="A27:D27"/>
    <mergeCell ref="A32:D32"/>
    <mergeCell ref="AJ11:AJ12"/>
    <mergeCell ref="AK11:AK12"/>
    <mergeCell ref="AL11:AL12"/>
    <mergeCell ref="AM11:AM12"/>
    <mergeCell ref="AF11:AF12"/>
    <mergeCell ref="AG11:AG12"/>
    <mergeCell ref="AH11:AH12"/>
    <mergeCell ref="AI11:AI12"/>
    <mergeCell ref="AB11:AB12"/>
    <mergeCell ref="AC11:AC12"/>
    <mergeCell ref="AD11:AD12"/>
    <mergeCell ref="AE11:AE12"/>
    <mergeCell ref="A6:AA6"/>
    <mergeCell ref="A7:AA7"/>
    <mergeCell ref="A9:AA9"/>
    <mergeCell ref="A11:C11"/>
    <mergeCell ref="D11:D12"/>
    <mergeCell ref="AA11:AA12"/>
  </mergeCells>
  <printOptions/>
  <pageMargins left="0.75" right="0.75" top="1" bottom="1" header="0.5" footer="0.5"/>
  <pageSetup horizontalDpi="600" verticalDpi="600" orientation="portrait" paperSize="9" scale="6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Ula</cp:lastModifiedBy>
  <cp:lastPrinted>2007-10-26T11:14:40Z</cp:lastPrinted>
  <dcterms:created xsi:type="dcterms:W3CDTF">2004-10-27T13:15:13Z</dcterms:created>
  <dcterms:modified xsi:type="dcterms:W3CDTF">2007-11-14T10:56:53Z</dcterms:modified>
  <cp:category/>
  <cp:version/>
  <cp:contentType/>
  <cp:contentStatus/>
</cp:coreProperties>
</file>