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ałącznik nr 1" sheetId="1" r:id="rId1"/>
    <sheet name="Załącznik nr 1A" sheetId="2" r:id="rId2"/>
    <sheet name="Załącznik nr 2" sheetId="3" r:id="rId3"/>
    <sheet name="Załącznik nr 2A" sheetId="4" r:id="rId4"/>
    <sheet name="Załącznik nr 3" sheetId="5" r:id="rId5"/>
    <sheet name="Załącznik nr 4" sheetId="6" r:id="rId6"/>
    <sheet name="Załącznik nr 5" sheetId="7" r:id="rId7"/>
    <sheet name="Załącznik nr 5A" sheetId="8" r:id="rId8"/>
    <sheet name="Załącznik nr 5B" sheetId="9" r:id="rId9"/>
    <sheet name="Załącznik nr 6" sheetId="10" r:id="rId10"/>
    <sheet name="Załącznik nr 7" sheetId="11" r:id="rId11"/>
    <sheet name="Załącznik nr 8." sheetId="12" r:id="rId12"/>
    <sheet name="Załącznik Nr 8.1" sheetId="13" r:id="rId13"/>
    <sheet name="Załącznik Nr 8.2" sheetId="14" r:id="rId14"/>
    <sheet name="Załącznik nr 8.3" sheetId="15" r:id="rId15"/>
    <sheet name="Załącznik nr 9" sheetId="16" r:id="rId16"/>
    <sheet name="Załącznik nr 9.1" sheetId="17" r:id="rId17"/>
    <sheet name="Załącznik nr 9.2" sheetId="18" r:id="rId18"/>
    <sheet name="Załącznik nr 9.3" sheetId="19" r:id="rId19"/>
    <sheet name="Załącznik nr 9.4" sheetId="20" r:id="rId20"/>
    <sheet name="Załącznik nr 9.5" sheetId="21" r:id="rId21"/>
    <sheet name="Załącznik nr 10" sheetId="22" r:id="rId22"/>
    <sheet name="Załącznik nr 10.1" sheetId="23" r:id="rId23"/>
    <sheet name="Załącznik nr 11" sheetId="24" r:id="rId24"/>
    <sheet name="Załącznik nr 11.1" sheetId="25" r:id="rId25"/>
  </sheets>
  <definedNames>
    <definedName name="_xlnm.Print_Area" localSheetId="21">'Załącznik nr 10'!$A$1:$J$28</definedName>
    <definedName name="_xlnm.Print_Area" localSheetId="23">'Załącznik nr 11'!$A$1:$G$28</definedName>
    <definedName name="_xlnm.Print_Area" localSheetId="24">'Załącznik nr 11.1'!$A$1:$G$36</definedName>
    <definedName name="_xlnm.Print_Area" localSheetId="2">'Załącznik nr 2'!$A$1:$G$260</definedName>
    <definedName name="_xlnm.Print_Area" localSheetId="3">'Załącznik nr 2A'!$A$1:$AE$112</definedName>
    <definedName name="_xlnm.Print_Area" localSheetId="5">'Załącznik nr 4'!$A$1:$I$37</definedName>
    <definedName name="_xlnm.Print_Area" localSheetId="7">'Załącznik nr 5A'!$A$1:$N$60</definedName>
    <definedName name="_xlnm.Print_Area" localSheetId="9">'Załącznik nr 6'!$A$2:$E$41</definedName>
    <definedName name="_xlnm.Print_Area" localSheetId="15">'Załącznik nr 9'!$A$1:$I$28</definedName>
    <definedName name="_xlnm.Print_Area" localSheetId="16">'Załącznik nr 9.1'!$A$1:$I$26</definedName>
    <definedName name="_xlnm.Print_Area" localSheetId="17">'Załącznik nr 9.2'!$A$1:$I$26</definedName>
    <definedName name="_xlnm.Print_Area" localSheetId="18">'Załącznik nr 9.3'!$A$1:$I$26</definedName>
    <definedName name="_xlnm.Print_Area" localSheetId="19">'Załącznik nr 9.4'!$A$1:$I$26</definedName>
  </definedNames>
  <calcPr fullCalcOnLoad="1"/>
</workbook>
</file>

<file path=xl/sharedStrings.xml><?xml version="1.0" encoding="utf-8"?>
<sst xmlns="http://schemas.openxmlformats.org/spreadsheetml/2006/main" count="1932" uniqueCount="924">
  <si>
    <t xml:space="preserve"> </t>
  </si>
  <si>
    <t xml:space="preserve">DZIAŁ </t>
  </si>
  <si>
    <t>Rozdział</t>
  </si>
  <si>
    <t>Plan</t>
  </si>
  <si>
    <t>010</t>
  </si>
  <si>
    <t>01005</t>
  </si>
  <si>
    <t>Rolnictwo</t>
  </si>
  <si>
    <t>Prace geodezyjno - urządzeniowe</t>
  </si>
  <si>
    <t>dotacje celowe na zadania</t>
  </si>
  <si>
    <t>i Łowiectwo</t>
  </si>
  <si>
    <t>na potrzeby rolnictwa</t>
  </si>
  <si>
    <t>z zakresu administr. rządowej</t>
  </si>
  <si>
    <t>Dział 010-suma</t>
  </si>
  <si>
    <t>084</t>
  </si>
  <si>
    <t xml:space="preserve">Transport </t>
  </si>
  <si>
    <t>Drogi publiczne powiatowe</t>
  </si>
  <si>
    <t>Wpływy ze sprzedaży wyrobów</t>
  </si>
  <si>
    <t xml:space="preserve">i łączność </t>
  </si>
  <si>
    <t>i składników majątkowych</t>
  </si>
  <si>
    <t>Transport i łączność</t>
  </si>
  <si>
    <t>0690</t>
  </si>
  <si>
    <t>wpływy z różnych opłat</t>
  </si>
  <si>
    <t>0920</t>
  </si>
  <si>
    <t>Pozostałe odsetki</t>
  </si>
  <si>
    <t>wpływy z tytułu pomocy finansowej</t>
  </si>
  <si>
    <t>udzielanej między jst na dofinans.</t>
  </si>
  <si>
    <t>własnych zadań inwestycyjnych</t>
  </si>
  <si>
    <t>i zakupów inwestycyjnych</t>
  </si>
  <si>
    <t>Dział 600-suma</t>
  </si>
  <si>
    <t>0750</t>
  </si>
  <si>
    <t>Gospodarka</t>
  </si>
  <si>
    <t xml:space="preserve">Gospodarka gruntami </t>
  </si>
  <si>
    <t>Dochody z najmu i dzierżawy</t>
  </si>
  <si>
    <t>mieszkaniowa</t>
  </si>
  <si>
    <t xml:space="preserve">i nieruchomościami </t>
  </si>
  <si>
    <t>składników majątkowych jst</t>
  </si>
  <si>
    <t xml:space="preserve">Dotacje celowe na zadania 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</si>
  <si>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</si>
  <si>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</si>
  <si>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</si>
  <si>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</si>
  <si>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</si>
  <si>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Dział 700-suma</t>
  </si>
  <si>
    <t>71013</t>
  </si>
  <si>
    <t>Działalność</t>
  </si>
  <si>
    <t>Prace geodezyjne i kartograf.</t>
  </si>
  <si>
    <t>usługowa</t>
  </si>
  <si>
    <t>nieinwestycyjne</t>
  </si>
  <si>
    <t>71014</t>
  </si>
  <si>
    <t>0830</t>
  </si>
  <si>
    <t>Opracowania geodezyjne</t>
  </si>
  <si>
    <t>Wpływy z usług</t>
  </si>
  <si>
    <t>i kartograficzne</t>
  </si>
  <si>
    <t>71015</t>
  </si>
  <si>
    <t>2110</t>
  </si>
  <si>
    <t xml:space="preserve">Nadzór budowlany </t>
  </si>
  <si>
    <t>dotacje celowe na inwestycje</t>
  </si>
  <si>
    <t>realizowane przez powiat</t>
  </si>
  <si>
    <t>Dział 710-suma</t>
  </si>
  <si>
    <t xml:space="preserve">Administracja </t>
  </si>
  <si>
    <t>Urzędy wojewódzkie</t>
  </si>
  <si>
    <t>publiczna</t>
  </si>
  <si>
    <t>Starostwo Powiatowe</t>
  </si>
  <si>
    <t>0970</t>
  </si>
  <si>
    <t>Wpływy z różnych dochodów</t>
  </si>
  <si>
    <t>75045</t>
  </si>
  <si>
    <t>Komisje poborowe</t>
  </si>
  <si>
    <t>Dział 750-suma</t>
  </si>
  <si>
    <t>Bezpieczeństwo</t>
  </si>
  <si>
    <t>Komendy powiatowe</t>
  </si>
  <si>
    <t>publiczne i ochrona</t>
  </si>
  <si>
    <t>Państwowej Straży Pożarnej</t>
  </si>
  <si>
    <t>Dotacje celowe na inwestycje</t>
  </si>
  <si>
    <t>Obrona cywilna</t>
  </si>
  <si>
    <t>Dział 754-suma</t>
  </si>
  <si>
    <t>0420</t>
  </si>
  <si>
    <t xml:space="preserve">Dochody od osób </t>
  </si>
  <si>
    <t>Wpływy z innych opłat stanowiących</t>
  </si>
  <si>
    <t>Wpływy z opłaty komunikacyjnej</t>
  </si>
  <si>
    <t>prawnych , od osób</t>
  </si>
  <si>
    <t>dochodu jst na podstawie ustaw</t>
  </si>
  <si>
    <t>fizycznych i od innych</t>
  </si>
  <si>
    <t xml:space="preserve">jednostek </t>
  </si>
  <si>
    <t>0010</t>
  </si>
  <si>
    <t>nieposiadających</t>
  </si>
  <si>
    <t xml:space="preserve">Udziały powiatów </t>
  </si>
  <si>
    <t xml:space="preserve">podatek dochodowy </t>
  </si>
  <si>
    <t>osobowości prawnej</t>
  </si>
  <si>
    <t>w podatkach</t>
  </si>
  <si>
    <t>od osób fizycznych</t>
  </si>
  <si>
    <t>stanowiących dochód</t>
  </si>
  <si>
    <t>budżetu państwa</t>
  </si>
  <si>
    <t>0020</t>
  </si>
  <si>
    <t>podatek dochodowy od osób</t>
  </si>
  <si>
    <t>prawnych</t>
  </si>
  <si>
    <t>Dział 756-suma</t>
  </si>
  <si>
    <t>Różne rozliczenia</t>
  </si>
  <si>
    <t>część oświatowa subwencji ogólnej</t>
  </si>
  <si>
    <t>subwencje ogólne z budżetu</t>
  </si>
  <si>
    <t xml:space="preserve">dla jednostek samorządu </t>
  </si>
  <si>
    <t>państwa</t>
  </si>
  <si>
    <t>terytorialnego</t>
  </si>
  <si>
    <t>75814</t>
  </si>
  <si>
    <t>Różne rozliczenia finansowe</t>
  </si>
  <si>
    <t xml:space="preserve">Pozostałe odsetki </t>
  </si>
  <si>
    <t>część równoważąca subwencji</t>
  </si>
  <si>
    <t xml:space="preserve">subwencje ogólne z budżetu </t>
  </si>
  <si>
    <t>ogólnej dla powiatów</t>
  </si>
  <si>
    <t>Dział 758-suma</t>
  </si>
  <si>
    <t>Oświata i wychowanie</t>
  </si>
  <si>
    <t>Dowożenie uczniów</t>
  </si>
  <si>
    <t>Wpływy z róznych dochodów</t>
  </si>
  <si>
    <t>Dział 801-suma</t>
  </si>
  <si>
    <t>Ochrona zdrowia</t>
  </si>
  <si>
    <t>85156</t>
  </si>
  <si>
    <t xml:space="preserve">Składki na ubezpieczenia </t>
  </si>
  <si>
    <t>Dotacje celowe na zadania</t>
  </si>
  <si>
    <t>zdrowotne oraz świadczenia dla</t>
  </si>
  <si>
    <t>osób nie objętych obowiązkiem</t>
  </si>
  <si>
    <t>ubezpieczenia zdrowotnego</t>
  </si>
  <si>
    <t xml:space="preserve">bieżące realizowane </t>
  </si>
  <si>
    <t xml:space="preserve">na podst.porozumień z  </t>
  </si>
  <si>
    <t>organami administr. rządowej</t>
  </si>
  <si>
    <t>Dział 851-suma</t>
  </si>
  <si>
    <t>Pomoc społeczna</t>
  </si>
  <si>
    <t>Domy Pomocy Społecznej</t>
  </si>
  <si>
    <t>Dotacje celowe na realizację</t>
  </si>
  <si>
    <t>zadań własnych powiatu</t>
  </si>
  <si>
    <t>Ośrodki wsparcia</t>
  </si>
  <si>
    <t>Rodziny zastępcze</t>
  </si>
  <si>
    <t>dotacje celowe otrzymane z powiatu</t>
  </si>
  <si>
    <t>na zadania bieżące realizowane na</t>
  </si>
  <si>
    <t>podstawie porozumień między jst</t>
  </si>
  <si>
    <t>dotacje celowe na zad.</t>
  </si>
  <si>
    <t>z zakresu adm. rządowej</t>
  </si>
  <si>
    <t>Dział 852-suma</t>
  </si>
  <si>
    <t>853</t>
  </si>
  <si>
    <t>Pozostałe zadania</t>
  </si>
  <si>
    <t>Zespoły ds. Orzekania</t>
  </si>
  <si>
    <t>w zakresie polityki</t>
  </si>
  <si>
    <t>o stopniu niepełnospraw.</t>
  </si>
  <si>
    <t>społecznej</t>
  </si>
  <si>
    <t xml:space="preserve">na zadania bieżące realizowane na </t>
  </si>
  <si>
    <t>Państwowy Fundusz Rehabilitacji</t>
  </si>
  <si>
    <t>Osób Niepełnosprawnych</t>
  </si>
  <si>
    <t>Dział 853-suma</t>
  </si>
  <si>
    <t>Ogółem</t>
  </si>
  <si>
    <t>PLAN DOCHODÓW 2006 rok</t>
  </si>
  <si>
    <t xml:space="preserve">§ </t>
  </si>
  <si>
    <t>6300</t>
  </si>
  <si>
    <t>Nazwa</t>
  </si>
  <si>
    <t>6410</t>
  </si>
  <si>
    <t>2920</t>
  </si>
  <si>
    <t>2130</t>
  </si>
  <si>
    <t>2320</t>
  </si>
  <si>
    <t>pozostałe odsetki</t>
  </si>
  <si>
    <t>wpływy z różnych dochodów</t>
  </si>
  <si>
    <t>ZAŁĄCZNIK NR 1</t>
  </si>
  <si>
    <t>0870</t>
  </si>
  <si>
    <t>wpływy z usług</t>
  </si>
  <si>
    <t>Szkoły zawodowe</t>
  </si>
  <si>
    <t>Centra Kształcenia Praktycznego</t>
  </si>
  <si>
    <t>dochody z najmu i dzierżawy</t>
  </si>
  <si>
    <t>przeciwpożarowa</t>
  </si>
  <si>
    <t>6 300</t>
  </si>
  <si>
    <t>wpływy z pomocy finansowej</t>
  </si>
  <si>
    <t>Powiatowe Urzędy Pracy</t>
  </si>
  <si>
    <t>0490</t>
  </si>
  <si>
    <t>wpływy z innych lokalnych opłat</t>
  </si>
  <si>
    <t>pobieranych przez jst na podstawie</t>
  </si>
  <si>
    <t>odrębnych ustaw</t>
  </si>
  <si>
    <t>Licea Ogólnokształcące</t>
  </si>
  <si>
    <t>2690</t>
  </si>
  <si>
    <t xml:space="preserve">środki z Funduszu Pracy otrzymane </t>
  </si>
  <si>
    <t xml:space="preserve">przez powiat z przeznaczeniem na </t>
  </si>
  <si>
    <t>finansowanie kosztów wynagrodz.</t>
  </si>
  <si>
    <t>i składek na ubezpieczenia społeczne</t>
  </si>
  <si>
    <t>pracowników PUP</t>
  </si>
  <si>
    <t>2888</t>
  </si>
  <si>
    <t>dotacja celowa otrzymana przez jst</t>
  </si>
  <si>
    <t xml:space="preserve">od innej jst będącej instytucją </t>
  </si>
  <si>
    <t xml:space="preserve">wdrażająca na zadania bieżące </t>
  </si>
  <si>
    <t>realizowane na podst.porozumień</t>
  </si>
  <si>
    <t>Załącznik Nr 1a</t>
  </si>
  <si>
    <t>Załącznik Nr 1A</t>
  </si>
  <si>
    <t>do Uchwały Nr</t>
  </si>
  <si>
    <t>do Uchwały Nr         /2002</t>
  </si>
  <si>
    <t>do Uchwały Nr     /2005</t>
  </si>
  <si>
    <t>do Uchwały Nr       /2005</t>
  </si>
  <si>
    <t xml:space="preserve">do Uchwały Nr  </t>
  </si>
  <si>
    <t>do Uchwały Nr 238/2005</t>
  </si>
  <si>
    <t>Rady Powiatu Grodziskiego</t>
  </si>
  <si>
    <t>z dnia 31 sierpnia 2005r.</t>
  </si>
  <si>
    <t>z dnia 22 grudnia 2005r.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</si>
  <si>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</si>
  <si>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</si>
  <si>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</si>
  <si>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</si>
  <si>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</si>
  <si>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</si>
  <si>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</si>
  <si>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</si>
  <si>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</si>
  <si>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PLAN</t>
  </si>
  <si>
    <t>dział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</si>
  <si>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</si>
  <si>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</si>
  <si>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</si>
  <si>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</si>
  <si>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</si>
  <si>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</si>
  <si>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</si>
  <si>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</si>
  <si>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</si>
  <si>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</si>
  <si>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2005r.</t>
  </si>
  <si>
    <t>31.03.2005</t>
  </si>
  <si>
    <t>po zmianach</t>
  </si>
  <si>
    <t>28.04.2005</t>
  </si>
  <si>
    <t>31.05.2005</t>
  </si>
  <si>
    <t>31.08.2005</t>
  </si>
  <si>
    <t>dotacje celowe na zadania z zakresu administracji</t>
  </si>
  <si>
    <t>rządowej</t>
  </si>
  <si>
    <t>700</t>
  </si>
  <si>
    <t>70005</t>
  </si>
  <si>
    <t>rzadowej</t>
  </si>
  <si>
    <t xml:space="preserve">dotacje celowe na inwestycje z zakresu administracji </t>
  </si>
  <si>
    <t>rządowej realizowane przez powiat</t>
  </si>
  <si>
    <t>dotacje celowe na inwestycje z zakresu administracji</t>
  </si>
  <si>
    <t xml:space="preserve">rządowej </t>
  </si>
  <si>
    <t>RAZEM</t>
  </si>
  <si>
    <t>Załącznik Nr 2</t>
  </si>
  <si>
    <t xml:space="preserve"> do Uchwały Nr 238/2005</t>
  </si>
  <si>
    <t>PLAN WYDATKÓW 2006 rok</t>
  </si>
  <si>
    <t xml:space="preserve">Dział </t>
  </si>
  <si>
    <t xml:space="preserve">Rodział </t>
  </si>
  <si>
    <t>kwota  w złotych</t>
  </si>
  <si>
    <t>Ro</t>
  </si>
  <si>
    <t xml:space="preserve">Rolnictwo i Łowiectwo </t>
  </si>
  <si>
    <t>Prace geodezyjno- urządzeniowe</t>
  </si>
  <si>
    <t>w tym :</t>
  </si>
  <si>
    <t>wydatki bieżące</t>
  </si>
  <si>
    <t>020</t>
  </si>
  <si>
    <t>Leśnictwo</t>
  </si>
  <si>
    <t>02002</t>
  </si>
  <si>
    <t>Nadzór nad gospodarką leśną</t>
  </si>
  <si>
    <t>w tym:</t>
  </si>
  <si>
    <t xml:space="preserve">wydatki bieżące </t>
  </si>
  <si>
    <t>600</t>
  </si>
  <si>
    <t>60014</t>
  </si>
  <si>
    <t>wynagrodzenia i pochodne</t>
  </si>
  <si>
    <t>wydatki inwestycyjne</t>
  </si>
  <si>
    <t>Gospodarka mieszkaniowa</t>
  </si>
  <si>
    <t>Gospodarka gruntami i nieruchomościami</t>
  </si>
  <si>
    <t>710</t>
  </si>
  <si>
    <t xml:space="preserve">Działalność usługowa </t>
  </si>
  <si>
    <t xml:space="preserve">Prace geodezyjne i kartograficzne </t>
  </si>
  <si>
    <t xml:space="preserve">Opracowania geodezyjne </t>
  </si>
  <si>
    <t>Nadzór budowlany</t>
  </si>
  <si>
    <t>750</t>
  </si>
  <si>
    <t>Administracja publiczna</t>
  </si>
  <si>
    <t>75011</t>
  </si>
  <si>
    <t>75019</t>
  </si>
  <si>
    <t>Rady powiatów</t>
  </si>
  <si>
    <t>75020</t>
  </si>
  <si>
    <t>Starostwa powiatowe</t>
  </si>
  <si>
    <t>75095</t>
  </si>
  <si>
    <t>Pozostała działalność</t>
  </si>
  <si>
    <t>754</t>
  </si>
  <si>
    <t>Bezpieczeństwo publiczne</t>
  </si>
  <si>
    <t>i ochrona przeciwpożarowa</t>
  </si>
  <si>
    <t>75404</t>
  </si>
  <si>
    <t>Komendy wojewódzkie Policji</t>
  </si>
  <si>
    <t>75411</t>
  </si>
  <si>
    <t>Komendy powiatowe Państwowej</t>
  </si>
  <si>
    <t>Straży Pożarnej</t>
  </si>
  <si>
    <t>75414</t>
  </si>
  <si>
    <t>Obrona Cywilna</t>
  </si>
  <si>
    <t>75495</t>
  </si>
  <si>
    <t>757</t>
  </si>
  <si>
    <t>Obsługa długu publicznego</t>
  </si>
  <si>
    <t>75702</t>
  </si>
  <si>
    <t>Obsługa kredytów i pożyczek jednostek</t>
  </si>
  <si>
    <t>samorządu terytorialnego</t>
  </si>
  <si>
    <t>758</t>
  </si>
  <si>
    <t>75832</t>
  </si>
  <si>
    <t xml:space="preserve">Część równoważąca subwencji ogólej dla </t>
  </si>
  <si>
    <t>powiatów</t>
  </si>
  <si>
    <t>75818</t>
  </si>
  <si>
    <t xml:space="preserve">Rezerwa ogólna </t>
  </si>
  <si>
    <t>Rezerwa celowa</t>
  </si>
  <si>
    <t>801</t>
  </si>
  <si>
    <t>80111</t>
  </si>
  <si>
    <t>Gimnazja specjalne</t>
  </si>
  <si>
    <t>80113</t>
  </si>
  <si>
    <t>Dowożenie uczniów do szkół</t>
  </si>
  <si>
    <t>80102</t>
  </si>
  <si>
    <t>Szkoły podstawowe specjalne</t>
  </si>
  <si>
    <t>80134</t>
  </si>
  <si>
    <t>Szkoły zawodowe specjalne</t>
  </si>
  <si>
    <t>80120</t>
  </si>
  <si>
    <t>dotacje podmiotowe</t>
  </si>
  <si>
    <t>80123</t>
  </si>
  <si>
    <t>Licea Profilowane</t>
  </si>
  <si>
    <t>80130</t>
  </si>
  <si>
    <t>wydatki bieżace</t>
  </si>
  <si>
    <t>80140</t>
  </si>
  <si>
    <t>Centrum Kształcenia Praktycznego</t>
  </si>
  <si>
    <t>80146</t>
  </si>
  <si>
    <t>Dokształcanie i doskonalenie nauczycieli</t>
  </si>
  <si>
    <t>80195</t>
  </si>
  <si>
    <t>851</t>
  </si>
  <si>
    <t>85111</t>
  </si>
  <si>
    <t>Szpitale ogólne</t>
  </si>
  <si>
    <t>Składki na ubezpieczenia zdrowotne oraz</t>
  </si>
  <si>
    <t>świadczenia dla osób nie objętych obowiązkiem</t>
  </si>
  <si>
    <t>852</t>
  </si>
  <si>
    <t>Pomoc Społeczna</t>
  </si>
  <si>
    <t>85201</t>
  </si>
  <si>
    <t>Placówki opiekuńczo-wychowawcze</t>
  </si>
  <si>
    <t>dotacje celowe</t>
  </si>
  <si>
    <t>85202</t>
  </si>
  <si>
    <t>Domy pomocy społecznej</t>
  </si>
  <si>
    <t>85203</t>
  </si>
  <si>
    <t>85204</t>
  </si>
  <si>
    <t>85218</t>
  </si>
  <si>
    <t>Powiatowe centra pomocy rodzinie</t>
  </si>
  <si>
    <t>Pozostałe zadania w zakresie polityki
społecznej</t>
  </si>
  <si>
    <t>85321</t>
  </si>
  <si>
    <t>Zespoły do spraw orzekania</t>
  </si>
  <si>
    <t>o stopniu niepełnosprawności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</si>
  <si>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</si>
  <si>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</si>
  <si>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</si>
  <si>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</si>
  <si>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</si>
  <si>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</si>
  <si>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</si>
  <si>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Poradnia psychologiczno-pedagogiczna</t>
  </si>
  <si>
    <t>85407</t>
  </si>
  <si>
    <t>Placówki wychowania pozaszkolnego</t>
  </si>
  <si>
    <t>85495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</si>
  <si>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</si>
  <si>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</si>
  <si>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</si>
  <si>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</si>
  <si>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</si>
  <si>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</si>
  <si>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</si>
  <si>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</si>
  <si>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</si>
  <si>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92695</t>
  </si>
  <si>
    <t>Załącznik Nr 2A</t>
  </si>
  <si>
    <t>Załącznik nr 2A</t>
  </si>
  <si>
    <t>do Uchwały Nr          /2005</t>
  </si>
  <si>
    <t>Zarządu Powiatu Grodziskiego</t>
  </si>
  <si>
    <t xml:space="preserve">z dnia </t>
  </si>
  <si>
    <t>PLAN ZADAŃ Z ZAKRESU ADMINISTRACJI RZĄDOWEJ</t>
  </si>
  <si>
    <t>PLAN WYDATKÓW</t>
  </si>
  <si>
    <t xml:space="preserve">Kwota </t>
  </si>
  <si>
    <t>Zmiana    29.09.2005</t>
  </si>
  <si>
    <t>Dział</t>
  </si>
  <si>
    <t>28.06.2001</t>
  </si>
  <si>
    <t>30.08.2001r.</t>
  </si>
  <si>
    <t>27.09.01</t>
  </si>
  <si>
    <t>30.06.2005</t>
  </si>
  <si>
    <t>Zakup usług pozostałych</t>
  </si>
  <si>
    <t>różne opłaty i składki</t>
  </si>
  <si>
    <t>kary i odszkodowania na rzecz os.fiz.</t>
  </si>
  <si>
    <t>Wynagrodzenia osobowe pracowników</t>
  </si>
  <si>
    <t>wynag.osobowe członków korp.sł.cyw.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</si>
  <si>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</si>
  <si>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</si>
  <si>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</si>
  <si>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</si>
  <si>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</si>
  <si>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zdrowotnych</t>
  </si>
  <si>
    <t>opłaty za usługi internetowe</t>
  </si>
  <si>
    <t>Podróże krajowe służbowe</t>
  </si>
  <si>
    <t>Odpisy na zakładowy fund.świadcz.socj.</t>
  </si>
  <si>
    <t>wydatki na zakupy inwestycyjne</t>
  </si>
  <si>
    <t>wynagrodzenia bezosobowe</t>
  </si>
  <si>
    <t>Różne wydatki na rzecz osób fizycznych</t>
  </si>
  <si>
    <t>wydatki osob.nie zalicz.do uposaż.</t>
  </si>
  <si>
    <t>Uposażenia funkcjonariuszy</t>
  </si>
  <si>
    <t>Pozostałe należnośći funkcjonariuszy</t>
  </si>
  <si>
    <t>Nagrody roczne funkcjonariuszy</t>
  </si>
  <si>
    <t>Uposaż.oraz świadcz.pieniężne funkcjon.</t>
  </si>
  <si>
    <t xml:space="preserve">równ. pienięż.i ekwiw. dla funkcj. </t>
  </si>
  <si>
    <t>Zakup środków żywności</t>
  </si>
  <si>
    <t>Zakup leków i materiałów medycznych</t>
  </si>
  <si>
    <t>zakup pomocy naukowych</t>
  </si>
  <si>
    <t>Zakup sprzętu i uzbrojenia</t>
  </si>
  <si>
    <t>Zakup usług remontowych</t>
  </si>
  <si>
    <t>Krajowe podróże służbowe</t>
  </si>
  <si>
    <t>Różne opłaty i składki</t>
  </si>
  <si>
    <t>odpisy na zakład.fund.świadcz.socj.</t>
  </si>
  <si>
    <t>Opłaty na rzecz budżetu państwa</t>
  </si>
  <si>
    <t>Wydatki inwestyc.jednostek budżet.</t>
  </si>
  <si>
    <t>składki na ubepieczenia zdrowotne</t>
  </si>
  <si>
    <t>dotacja cel. na dof.zad.zlec.stowarz</t>
  </si>
  <si>
    <t>świadczenia społeczne</t>
  </si>
  <si>
    <t>dodatkowe wynagrodzenie roczne</t>
  </si>
  <si>
    <t>zakup energii</t>
  </si>
  <si>
    <t>zakup usług remontowych</t>
  </si>
  <si>
    <t>opłata za usługi internetowe</t>
  </si>
  <si>
    <t>podróże służbowe krajowe</t>
  </si>
  <si>
    <t>odpisy na ZFŚŚ</t>
  </si>
  <si>
    <t>=</t>
  </si>
  <si>
    <t>Załącznik Nr 3</t>
  </si>
  <si>
    <t>PRZYCHODY I ROZCHODY BUDŻETU POWIATU NA 2006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</si>
  <si>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</si>
  <si>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</si>
  <si>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</si>
  <si>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</si>
  <si>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</si>
  <si>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</si>
  <si>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§ 957</t>
  </si>
  <si>
    <t>2. Sprzedaż papierów wartościowych</t>
  </si>
  <si>
    <t xml:space="preserve">    wyemitowanych przez gminy</t>
  </si>
  <si>
    <t>3. Planowane do zaciągnięcia kredyty</t>
  </si>
  <si>
    <t>§ 952</t>
  </si>
  <si>
    <t xml:space="preserve">    długoterminowe</t>
  </si>
  <si>
    <t>4. Planowane do zaciągnięcia pożyczki</t>
  </si>
  <si>
    <t xml:space="preserve">    długoterminowe </t>
  </si>
  <si>
    <t>5. Przychody z prywatyzacji majątku</t>
  </si>
  <si>
    <t>6. Spłaty pożyczek udzielonych</t>
  </si>
  <si>
    <t>7. Przychody z tytułu innych rozliczeń krajowych</t>
  </si>
  <si>
    <t>§ 955</t>
  </si>
  <si>
    <t>( wolne środki)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</si>
  <si>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</si>
  <si>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</si>
  <si>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</si>
  <si>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</si>
  <si>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</si>
  <si>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</si>
  <si>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</si>
  <si>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</si>
  <si>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</si>
  <si>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</si>
  <si>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</si>
  <si>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</si>
  <si>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</si>
  <si>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</si>
  <si>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</si>
  <si>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</si>
  <si>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2. przychodami z prywatyzacji majątku</t>
  </si>
  <si>
    <t>....................................</t>
  </si>
  <si>
    <t>3. przychodami ze sprzedaży papierów wartościowych</t>
  </si>
  <si>
    <t>4. kredytem/pożyczką/ długoterminowym</t>
  </si>
  <si>
    <t>5. Przychodami z tytułu innych rozliczeń krajowych</t>
  </si>
  <si>
    <t>……………………….</t>
  </si>
  <si>
    <t>II. PRZEZNACZENIE NADWYŻKI BUDŻETU</t>
  </si>
  <si>
    <t>1. spłata kredytów i pożyczek</t>
  </si>
  <si>
    <t>2. pożyczki udzielone</t>
  </si>
  <si>
    <t>3. wykup papierów wartościowych</t>
  </si>
  <si>
    <t>Załącznik Nr 4</t>
  </si>
  <si>
    <t xml:space="preserve">Rady Powiatu Grodziskiego </t>
  </si>
  <si>
    <t>PROGNOZA DŁUGU POWIATU NA 31 GRUDNIA 2006 ROK I LATA NASTĘPNE</t>
  </si>
  <si>
    <t>A.</t>
  </si>
  <si>
    <t>PLANOWANE DOCHODY POWIATU W LATACH</t>
  </si>
  <si>
    <t>Kwota zadłużenia
na dzień 31.12.2006r.</t>
  </si>
  <si>
    <t>58 000 000*</t>
  </si>
  <si>
    <t xml:space="preserve">Wyszczególnienie </t>
  </si>
  <si>
    <t>Kwota zadłużenia na dzień 31.12.2005r.</t>
  </si>
  <si>
    <t>PLANOWANE KWOTY SPŁAT W LATACH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</si>
  <si>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</si>
  <si>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</si>
  <si>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</si>
  <si>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</si>
  <si>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</si>
  <si>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</si>
  <si>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</si>
  <si>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</si>
  <si>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</si>
  <si>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E.</t>
  </si>
  <si>
    <t xml:space="preserve">ZOBOWIĄZANIA WG TYTUŁÓW DŁUŻNYCH
(E1+E2+E3+E5)
</t>
  </si>
  <si>
    <t>z tego:</t>
  </si>
  <si>
    <t>E1.</t>
  </si>
  <si>
    <t>emisja papierów wartościowych</t>
  </si>
  <si>
    <t>E2.</t>
  </si>
  <si>
    <t>kredyty i pożyczki
w tym:</t>
  </si>
  <si>
    <t>odsetki od zaciągniętych kredytów
 i pożyczek</t>
  </si>
  <si>
    <t>E3.</t>
  </si>
  <si>
    <t>przyjęte depozyty</t>
  </si>
  <si>
    <t>E4.</t>
  </si>
  <si>
    <t>w tym:
depozyty zbywalne</t>
  </si>
  <si>
    <t>E5.</t>
  </si>
  <si>
    <t>wymagalne zobowiązania(E6.+E9.)</t>
  </si>
  <si>
    <t>E6.</t>
  </si>
  <si>
    <t>z tego:
jednostek budżetowych</t>
  </si>
  <si>
    <t>E7.</t>
  </si>
  <si>
    <t>w tym:
dostawy towarów i usług</t>
  </si>
  <si>
    <t>E8.</t>
  </si>
  <si>
    <t>składek na ubezpieczenia społeczne i Fundusz
Pracy</t>
  </si>
  <si>
    <t>E9.</t>
  </si>
  <si>
    <t>wynikających z ustaw i orzeczeń sądu,
udzielonych poręczeń i gwarancji</t>
  </si>
  <si>
    <t>Zadłużenie powiatu na 31.12.2005r.</t>
  </si>
  <si>
    <t>odsetki od kredytów na 31.12.2005r.</t>
  </si>
  <si>
    <t>spłaty 2006r.</t>
  </si>
  <si>
    <t>spłaty odsetek 2006r.</t>
  </si>
  <si>
    <t>Planowane kredyty 2006r.</t>
  </si>
  <si>
    <t>Razem zadłużenie na 31.12.2006r.</t>
  </si>
  <si>
    <t>* w planowanych dochodach na lata 2007-2010 uwzględniono kwotę dotacji na realizację inwestycji pn:. "Budowa Szpitala Zachodniego w Grodzisku Mazowieckim"</t>
  </si>
  <si>
    <t>Załącznik Nr 5</t>
  </si>
  <si>
    <t>do Uchwały nr 238/2005</t>
  </si>
  <si>
    <t>WYDATKI NA ZADANIA INWESTYCYJNE NA 2006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</si>
  <si>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</si>
  <si>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</si>
  <si>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</si>
  <si>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</si>
  <si>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</si>
  <si>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</si>
  <si>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</si>
  <si>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</si>
  <si>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</si>
  <si>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</si>
  <si>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2006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</si>
  <si>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</si>
  <si>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</si>
  <si>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</si>
  <si>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</si>
  <si>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</si>
  <si>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</si>
  <si>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</si>
  <si>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</si>
  <si>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</si>
  <si>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</si>
  <si>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</si>
  <si>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</si>
  <si>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</si>
  <si>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</si>
  <si>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</si>
  <si>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</si>
  <si>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pozyskania*</t>
  </si>
  <si>
    <t>program</t>
  </si>
  <si>
    <t>1999 r.</t>
  </si>
  <si>
    <t>zlecone</t>
  </si>
  <si>
    <t>Przebudowa drogi 38136 Henryszew-</t>
  </si>
  <si>
    <t xml:space="preserve">Powiatowy </t>
  </si>
  <si>
    <t>1 rok</t>
  </si>
  <si>
    <t>Oryszew</t>
  </si>
  <si>
    <t>Zarząd Dróg</t>
  </si>
  <si>
    <t>Przebudowa drogi 01415 Grodzisk Maz.-</t>
  </si>
  <si>
    <t>Siestrzeń</t>
  </si>
  <si>
    <t>w tym kredyt-1 312,50</t>
  </si>
  <si>
    <t>Przebudowa drogi 01419 Grodzisk Maz-</t>
  </si>
  <si>
    <t>Powiatowy</t>
  </si>
  <si>
    <t>Wojcieszyn w miejscowości Izdebno Kościelne</t>
  </si>
  <si>
    <t>w tym kredyt: 468,0</t>
  </si>
  <si>
    <t>Przebudowa drogi 01419 Grodzisk Maz.-</t>
  </si>
  <si>
    <t>2005-2007</t>
  </si>
  <si>
    <t>Wojcieszyn ul. Bałtycka</t>
  </si>
  <si>
    <t>Przebudowa ul. Bałtyckiej w Grodzisku</t>
  </si>
  <si>
    <t>Mazowieckim</t>
  </si>
  <si>
    <t>Przebudowa ul. 1 Maja w Podkowie</t>
  </si>
  <si>
    <t>Leśnej</t>
  </si>
  <si>
    <t>Zarząd Dóg</t>
  </si>
  <si>
    <t>w tym kredyt: 464,3</t>
  </si>
  <si>
    <t>Przebudowa i remont drogi 38501</t>
  </si>
  <si>
    <t>2004-2006</t>
  </si>
  <si>
    <t>Grodzisk Maz.-Tarczyn</t>
  </si>
  <si>
    <t>w tym kredyt: 441,5</t>
  </si>
  <si>
    <t>Przebudowa drogi w Żelechowie</t>
  </si>
  <si>
    <t>Remont drogi 38128 Błonie-Szymanów</t>
  </si>
  <si>
    <t>10.</t>
  </si>
  <si>
    <t>Remont chodnika ul. Kościuszki w Milanówku</t>
  </si>
  <si>
    <t xml:space="preserve">1 rok </t>
  </si>
  <si>
    <t>11.</t>
  </si>
  <si>
    <t>Wykonanie nawierzchni ul. Kwiatowa</t>
  </si>
  <si>
    <t>w Milanówku</t>
  </si>
  <si>
    <t>12.</t>
  </si>
  <si>
    <t xml:space="preserve">Wykonanie nawierzchni ul. Średnia </t>
  </si>
  <si>
    <t>13.</t>
  </si>
  <si>
    <t xml:space="preserve">Przebudowa ul. Nowowiejskiej </t>
  </si>
  <si>
    <t>14.</t>
  </si>
  <si>
    <t>Wykonanie nawierzchni ul. Piotra Skargi</t>
  </si>
  <si>
    <t>15.</t>
  </si>
  <si>
    <t>przebudowa drogi 01412</t>
  </si>
  <si>
    <t>Książenice-Podkowa Leśna</t>
  </si>
  <si>
    <t>16.</t>
  </si>
  <si>
    <t>przebudowa drogi powiatowej w Książenicach</t>
  </si>
  <si>
    <t>gm.Grodzisk Mazowiecki</t>
  </si>
  <si>
    <t>kredyt</t>
  </si>
  <si>
    <t>17.</t>
  </si>
  <si>
    <t xml:space="preserve">budowa drogi powiatowej Mszczonów </t>
  </si>
  <si>
    <t>2006-2013</t>
  </si>
  <si>
    <t>GM Mszczonów-Piotrkowice GM Żabia Wola</t>
  </si>
  <si>
    <t>18.</t>
  </si>
  <si>
    <t>zakupy inwestycyjne</t>
  </si>
  <si>
    <t>19.</t>
  </si>
  <si>
    <t>Przebudowa budynku po d. siedzibie WKU</t>
  </si>
  <si>
    <t xml:space="preserve">Starostwo </t>
  </si>
  <si>
    <t>w Grodzisku Maz. dla potrzeb Poradni</t>
  </si>
  <si>
    <t>Powiatu</t>
  </si>
  <si>
    <t>Psychologiczno-Pedagogicznej</t>
  </si>
  <si>
    <t>20.</t>
  </si>
  <si>
    <t>Powiatowy Inspektorat</t>
  </si>
  <si>
    <t>Nadzoru Budowlanego</t>
  </si>
  <si>
    <t>21.</t>
  </si>
  <si>
    <t xml:space="preserve"> stan surowy nadbudowy w budynku</t>
  </si>
  <si>
    <t>Starostwo</t>
  </si>
  <si>
    <t xml:space="preserve"> ul.Kościuszki 30 Grodzisk Maz. </t>
  </si>
  <si>
    <t>Dostosowanie infrastruktury informatycznej</t>
  </si>
  <si>
    <t>22.</t>
  </si>
  <si>
    <t>Starostwa Powiatu Grodziskiego do potrzeb</t>
  </si>
  <si>
    <t>lokalnej społeczności</t>
  </si>
  <si>
    <t>23.</t>
  </si>
  <si>
    <t>Budowa</t>
  </si>
  <si>
    <t>2000-2007</t>
  </si>
  <si>
    <t>Strażnicy</t>
  </si>
  <si>
    <t>24.</t>
  </si>
  <si>
    <t>zakup samochodu ratowniczo-gaśniczego</t>
  </si>
  <si>
    <t>dla jednostki Powiatowej Komendy PSP</t>
  </si>
  <si>
    <t>25.</t>
  </si>
  <si>
    <t>zakup samochodu do przewozu dzieci</t>
  </si>
  <si>
    <t>niepełnosprawnych</t>
  </si>
  <si>
    <t>26.</t>
  </si>
  <si>
    <t>budowa boiska przy</t>
  </si>
  <si>
    <t>ZS w Grodzisku ul. Żwirki i Wigury</t>
  </si>
  <si>
    <t>27.</t>
  </si>
  <si>
    <t>budowa boiska sport. oraz toru wrtokarskiego</t>
  </si>
  <si>
    <t>przy Zespole Szkół Nr 2 w Milanówku</t>
  </si>
  <si>
    <t>28.</t>
  </si>
  <si>
    <t xml:space="preserve">modernizacja kotłowni w Centrum </t>
  </si>
  <si>
    <t>pożyczka z WFOŚiGW</t>
  </si>
  <si>
    <t>Kształcenia Praktycznego w Grodzisku Maz.</t>
  </si>
  <si>
    <t>29.</t>
  </si>
  <si>
    <t>1989-2007</t>
  </si>
  <si>
    <t>Szpitala</t>
  </si>
  <si>
    <t>30.</t>
  </si>
  <si>
    <t>modernizacja kotłowni  w DPS</t>
  </si>
  <si>
    <t>Starostwo Powiatu</t>
  </si>
  <si>
    <t>w Izdebnie Kościelnym</t>
  </si>
  <si>
    <t>Grodziskiego</t>
  </si>
  <si>
    <t>31.</t>
  </si>
  <si>
    <t>zakup komputera dla Ogniska</t>
  </si>
  <si>
    <t>Ognisko</t>
  </si>
  <si>
    <t>Plastycznego</t>
  </si>
  <si>
    <t>Plastyczne</t>
  </si>
  <si>
    <t>* środki do pozyskania: 
kwota 2.775.000 pochodzi z porozumień zawartych z gminami z terenu powiatu grodziskiego do współfinansowania poszczególnych zadań inwestycyjnych
kwota   100.000 wynika z zawartej umowy z Urzędem Marszałkowskim w 2005r. /wydatkowan</t>
  </si>
  <si>
    <t>Załącznik nr 5A</t>
  </si>
  <si>
    <t>WYDATKI NA WIELOLETNIE PROGRAMY INWESTYCYJNE</t>
  </si>
  <si>
    <t>Wydatki
poniesione
przed rokiem
2006</t>
  </si>
  <si>
    <t>2006r.</t>
  </si>
  <si>
    <t>2008-2013</t>
  </si>
  <si>
    <t>Remont i przebudowa</t>
  </si>
  <si>
    <t>drogi 38501</t>
  </si>
  <si>
    <t>Przebudowa drogi</t>
  </si>
  <si>
    <t>01412</t>
  </si>
  <si>
    <t xml:space="preserve">Przebudowa i remont drogi </t>
  </si>
  <si>
    <t>01419 Grodzisk Maz.-Wojcieszyn</t>
  </si>
  <si>
    <t>(ul. Bałtycka) w powiecie grodziskim</t>
  </si>
  <si>
    <t xml:space="preserve">GM Mszczonów-Piotkowice </t>
  </si>
  <si>
    <t>GM Żabia Wola</t>
  </si>
  <si>
    <t xml:space="preserve">Budowa </t>
  </si>
  <si>
    <t xml:space="preserve">Budowa boiska sportowego </t>
  </si>
  <si>
    <t>przy Zespole Szkół Nr 1</t>
  </si>
  <si>
    <t>w Grodzisku Maz.ul. Żwirki i Wigury</t>
  </si>
  <si>
    <t xml:space="preserve">budowa boiska sportowego oraz toru </t>
  </si>
  <si>
    <t>wrotkarskiego przy Zespole Szkół Nr 2</t>
  </si>
  <si>
    <t>w Milanówku ul. Wójtowska 3</t>
  </si>
  <si>
    <t>OGÓŁEM</t>
  </si>
  <si>
    <t>* środki do pozyskania w wysokości 262.500 zł pochodzą z zawartych porozumień z gminami z terenu powiatu grodziskiego do współfinansowania  wieloletnich zadań inwestycyjnych</t>
  </si>
  <si>
    <t>Natomiast kwota 100.000 zł pochodzi z zawartej umowy z Urzędem Marszałkowskim w 2005r./ środki wydatkowane będą w 2006r./</t>
  </si>
  <si>
    <t>Kwota  3.529.500 zł stanowi przewidywane do pozyskania środki strukturalne</t>
  </si>
  <si>
    <t>poz.1</t>
  </si>
  <si>
    <t>2006r. : środki własne 441,50 ; środki gminy 182,50 ; środki strukturalne 1 872,00</t>
  </si>
  <si>
    <t>poz.2</t>
  </si>
  <si>
    <t>2006r.: 237,5 tys. zł środki własne,  712,5 tys. zł środki strukturalne</t>
  </si>
  <si>
    <t>poz 3</t>
  </si>
  <si>
    <t>2006 rok:  środki własne 315 tys. zł,  przewidywane środki do pozyskania z ZPORR 945 tys. zł. 
2007 rok: środki własne 412 tys. Zł,  przewidywane środki do pozyskania 1 236 tys.zł</t>
  </si>
  <si>
    <t>poz.4</t>
  </si>
  <si>
    <t>2006 rok: środki własne 20 tys.zł; 
2007 rok: środki własne 20 tys.zł;
2008-2013 środki własne 308 tys.zł; środki gminy 348,0 tys.zł ; przewidziane do pozyskania środki z Ministerstwa 464,0 tys.zł, przewidziane do pozyskania z ZPORR 3 480,0 tys.zł</t>
  </si>
  <si>
    <t>poz.6</t>
  </si>
  <si>
    <t>2006 rok- środki na podstawie zawartej umowy z Urzędem Marszałkowskim w 2005r.</t>
  </si>
  <si>
    <t>poz.7</t>
  </si>
  <si>
    <t>2006 rok- środki gminy 80,00 tys.zł, powiat 345,0 tys.zł</t>
  </si>
  <si>
    <t>2007rok.- planowane do pozyskania środki z Urzędu Marszałkowskiego 53 tys.zł;</t>
  </si>
  <si>
    <t>Wydatki*  na programy i projekty realizowane
ze środków funduszy strukturalnych i Funduszu Spójności ( art.124 ust.1 pkt.4a ustawy o finansach publicznych)</t>
  </si>
  <si>
    <t>Projekt</t>
  </si>
  <si>
    <t>Kategorie interwencji funduszy 
strukturalnych</t>
  </si>
  <si>
    <t>Klasykikacja (dział, rozdział)</t>
  </si>
  <si>
    <t>Wydatki w okresie realizacji projektu
(całkowita wartość Projektu)</t>
  </si>
  <si>
    <t>W tym:</t>
  </si>
  <si>
    <t>Planowane wydatki</t>
  </si>
  <si>
    <t>Środki z budżetu krajowego</t>
  </si>
  <si>
    <t>Środki z budżetu UE</t>
  </si>
  <si>
    <t>Wydatki razem</t>
  </si>
  <si>
    <t>z tego</t>
  </si>
  <si>
    <t>z tego źródła finansowania</t>
  </si>
  <si>
    <t>pożyczki i kredyty</t>
  </si>
  <si>
    <t>Obligacje</t>
  </si>
  <si>
    <t>Pozostałe</t>
  </si>
  <si>
    <t>Pożyczki na prefinansowanie
z budżetu państwa</t>
  </si>
  <si>
    <t>Pożyczki i kredyty</t>
  </si>
  <si>
    <t>(6+7)</t>
  </si>
  <si>
    <t>(9+13)</t>
  </si>
  <si>
    <t>(10+11+12)</t>
  </si>
  <si>
    <t>(14+15+16+17)</t>
  </si>
  <si>
    <t>I</t>
  </si>
  <si>
    <t>Wydatki majątkowe razem</t>
  </si>
  <si>
    <t>Program ZPORR</t>
  </si>
  <si>
    <t>Priorytet</t>
  </si>
  <si>
    <t>3- Rozwój lokalny ( z wyłączeniem Działania 3.4 -Mikroprzedsiębiorstwa)</t>
  </si>
  <si>
    <t>Działanie</t>
  </si>
  <si>
    <t>3.1- Obszary wiejskie</t>
  </si>
  <si>
    <t>Nazwa projektu</t>
  </si>
  <si>
    <t>1.1</t>
  </si>
  <si>
    <t>Przebudowa drogi powiatowej</t>
  </si>
  <si>
    <t xml:space="preserve">nr 01412 Książenice- Podkowa </t>
  </si>
  <si>
    <t>Leśna o długości 1328m</t>
  </si>
  <si>
    <t>1- Rozbudowa i modernizacja infrastruktury służącej wzmacnianiu konkurencyjności regionów</t>
  </si>
  <si>
    <t>1.1  Modernizacja i rozbudowa regionalnego układu transportowego</t>
  </si>
  <si>
    <t>1.2</t>
  </si>
  <si>
    <t xml:space="preserve">Remont i przebudowa drogi </t>
  </si>
  <si>
    <t>38501 Grodzisk Mazowiecki-</t>
  </si>
  <si>
    <t>Tarczyn</t>
  </si>
  <si>
    <t>1.1.1. Infrastruktura drogowa</t>
  </si>
  <si>
    <t>1.3</t>
  </si>
  <si>
    <t>Przebudowa i remont drogi</t>
  </si>
  <si>
    <t>01419 Grodzisk-Wojcieszyn</t>
  </si>
  <si>
    <t>(ul. Bałtycka) w Powiecie</t>
  </si>
  <si>
    <t>Grodziskim</t>
  </si>
  <si>
    <t>3- Rozwój lokalny ( z wyłączeniem Działania 3.4- Mikroprzedsiębiorstwa)</t>
  </si>
  <si>
    <t>1.4</t>
  </si>
  <si>
    <t>Budowa drogi powiatowej</t>
  </si>
  <si>
    <t>Mszczonów GM Mszczonów-</t>
  </si>
  <si>
    <t>Piotrkowice GM Żabia Wola</t>
  </si>
  <si>
    <t>*wydatki obejmują wydatki bieżące i majątkowe (dotyczące inwestycji rocznych i ujętych w wieloletnim programie inwestycyjnym</t>
  </si>
  <si>
    <t>** środki własne jst, współfinansowanie z budżetu państwa i inne</t>
  </si>
  <si>
    <t>Załącznik Nr 6</t>
  </si>
  <si>
    <t xml:space="preserve">PLAN PRZYCHODÓW I WYDATKÓW POWIATOWEGO FUNDUSZU OCHRONY ŚRODOWISKA </t>
  </si>
  <si>
    <t>I GOSPODARKI WODNEJ NA 2006 R</t>
  </si>
  <si>
    <t>Kwota w zł</t>
  </si>
  <si>
    <t xml:space="preserve">Stan funduszu na </t>
  </si>
  <si>
    <t>początek roku</t>
  </si>
  <si>
    <t>Przychody</t>
  </si>
  <si>
    <t xml:space="preserve"> Wpływy z opłat za korzystanie ze środowiska i administracyjnych kar pieniężnych pobieranych na podstawie</t>
  </si>
  <si>
    <t xml:space="preserve">ustawy - prawo ochrony środowiska oraz przepisów szczegółowych, dobrowolnych wpłat, zapisów, </t>
  </si>
  <si>
    <t>darowizn, świadczeń  rzeczowych i środków pochodzących z fundacji oraz wpływy z przedsięwzięć</t>
  </si>
  <si>
    <t>organizowanych na rzecz ochrony środowiska i gospodarki wodnej.</t>
  </si>
  <si>
    <t>w tym na:</t>
  </si>
  <si>
    <t>- ekspertyzy, opracowania, konsultacje oraz szkolenia z zakresu ochrony środowiska</t>
  </si>
  <si>
    <t>- badania stanu środowiska na terenie gmin wchodzących w skład Powiatu Grodziskiego</t>
  </si>
  <si>
    <t xml:space="preserve">- edukacja ekologiczna i propagowanie działań proekologicznych. Przewiduje się także wspieranie konkursów </t>
  </si>
  <si>
    <t>i społecznych inicjatyw proekologicznych (Zawody powiatowe, rajdy, Powiatowy Turniej Wiedzy Ekologicznej,</t>
  </si>
  <si>
    <t>Akcja sprzątania świata);</t>
  </si>
  <si>
    <t>- doposażenie jednostki ratowniczo-gaśniczej Powiatowej Straży Pożarnej</t>
  </si>
  <si>
    <t>w sprzęt do likwidacji skutków skażenia środowiska</t>
  </si>
  <si>
    <t xml:space="preserve">- wspieranie gmin w zakresie porządkowania gospodarki wodno-ściekowej (gm. Grodzisk Mazowiecki, </t>
  </si>
  <si>
    <t>Milanówek, Podkowa Leśna, Jaktorów, Baranów, Żabia Wola)</t>
  </si>
  <si>
    <t>- zabiegi dotyczące utrzymania drzewostanu (korekta koron, cięcia sanitarne, wycinka, nasadzenia itp..),</t>
  </si>
  <si>
    <t>na działkach stanowiących własność Starostwa Powiatowego oraz wzdłuż dróg powiatowych.</t>
  </si>
  <si>
    <t>koniec roku</t>
  </si>
  <si>
    <t>Załącznik nr 7</t>
  </si>
  <si>
    <t xml:space="preserve">PLAN PRZYCHODÓW I WYDATKÓW </t>
  </si>
  <si>
    <t>POWIATOWEGO FUNDUSZU GOSPODARKI</t>
  </si>
  <si>
    <t>ZASOBEM GEODEZYJNYM I KARTOGRAFICZNYM</t>
  </si>
  <si>
    <t>(w tys.zł)</t>
  </si>
  <si>
    <t>Poz.</t>
  </si>
  <si>
    <t>TREŚĆ</t>
  </si>
  <si>
    <t>Paragrafy</t>
  </si>
  <si>
    <t>Stan funduszu na początek roku</t>
  </si>
  <si>
    <t>x</t>
  </si>
  <si>
    <t>- środki pieniężne</t>
  </si>
  <si>
    <t>472</t>
  </si>
  <si>
    <t>- należności</t>
  </si>
  <si>
    <t>100</t>
  </si>
  <si>
    <t xml:space="preserve">- zobowiązania </t>
  </si>
  <si>
    <t>-155</t>
  </si>
  <si>
    <t xml:space="preserve">II </t>
  </si>
  <si>
    <t>Przychody własne</t>
  </si>
  <si>
    <t>1.1. Wpływy z usług</t>
  </si>
  <si>
    <t>083</t>
  </si>
  <si>
    <t>950</t>
  </si>
  <si>
    <t>1.2. Wpływy ze sprzedaży wyrobów i składników majątkowych</t>
  </si>
  <si>
    <t>0</t>
  </si>
  <si>
    <t>1.3. Wpływy z różnych opłat</t>
  </si>
  <si>
    <t>069</t>
  </si>
  <si>
    <t>120</t>
  </si>
  <si>
    <t>1.4. Wpływy z różnych dochodów</t>
  </si>
  <si>
    <t>097</t>
  </si>
  <si>
    <t>1.5. Pozostałe odsetki</t>
  </si>
  <si>
    <t>092</t>
  </si>
  <si>
    <t>30</t>
  </si>
  <si>
    <t>Pozostałe przychody</t>
  </si>
  <si>
    <t>Przelewy redystrybucyjne</t>
  </si>
  <si>
    <t>296</t>
  </si>
  <si>
    <t>2.1. Dofinansowanie z Centralnego Funduszu GZGiK</t>
  </si>
  <si>
    <t>2.2. Dofinansowanie z Funduszu Wojewódzkiego GZGiK</t>
  </si>
  <si>
    <t>III</t>
  </si>
  <si>
    <t>Wydatki bieżące (własne)</t>
  </si>
  <si>
    <t>1.1. Zakup materiałów</t>
  </si>
  <si>
    <t>4210</t>
  </si>
  <si>
    <t>1.2. Zakup usług remontowych</t>
  </si>
  <si>
    <t>4270</t>
  </si>
  <si>
    <t>1.3. Zakup usług pozostałych</t>
  </si>
  <si>
    <t>4300</t>
  </si>
  <si>
    <t>1.4 Wynagrodzenie bezosobowe</t>
  </si>
  <si>
    <t>4170</t>
  </si>
  <si>
    <t>Pozostałe wydatki</t>
  </si>
  <si>
    <t>Wydatki inwestycyjne własne</t>
  </si>
  <si>
    <t>3.1. Inwestycje</t>
  </si>
  <si>
    <t>6110</t>
  </si>
  <si>
    <t>3.2. zakupy inwestycyjne</t>
  </si>
  <si>
    <t>6120</t>
  </si>
  <si>
    <t>4.1. Odpis 10% od przychodów własnych dla funduszu centralnego (10% od poz. II.1)</t>
  </si>
  <si>
    <t>2960</t>
  </si>
  <si>
    <t>4.2. Odpis 10% od przychodów własnych dla funduszu wojewódzkiego (10% od poz.II.1)</t>
  </si>
  <si>
    <t>IV</t>
  </si>
  <si>
    <t>Stan funduszu na koniec roku</t>
  </si>
  <si>
    <t xml:space="preserve"> - środki pieniężne</t>
  </si>
  <si>
    <t xml:space="preserve"> - należności</t>
  </si>
  <si>
    <t>- zobowiązania</t>
  </si>
  <si>
    <t>-115</t>
  </si>
  <si>
    <t xml:space="preserve"> - zobowiązania</t>
  </si>
  <si>
    <t>-150</t>
  </si>
  <si>
    <t>Załącznik Nr 8</t>
  </si>
  <si>
    <t>DOTACJE DLA PODMIOTÓW NIE ZALICZANYCH DO SEKTORA</t>
  </si>
  <si>
    <t>FINANSÓW PUBLICZNYCH</t>
  </si>
  <si>
    <t>rozdział</t>
  </si>
  <si>
    <t>Przeznaczenie dotacji
zadanie powiatu, cel
publiczny</t>
  </si>
  <si>
    <t>Kwota dotacji</t>
  </si>
  <si>
    <t>Podmiot otrzymujący
dotację</t>
  </si>
  <si>
    <t>przeznaczenie na pokrycie</t>
  </si>
  <si>
    <t xml:space="preserve">kosztów związanych </t>
  </si>
  <si>
    <t>z utrzymaniem dzieci z terenu</t>
  </si>
  <si>
    <t xml:space="preserve">powiatu grodziskiego </t>
  </si>
  <si>
    <t>w placówkach opiekuńczo-</t>
  </si>
  <si>
    <t>wychowawczych na terenie</t>
  </si>
  <si>
    <t>innych powiatów</t>
  </si>
  <si>
    <t xml:space="preserve">* realizacja art.19 pkt.5 ustawy o pomocy społecznej z dnia 12 marca 2004r. Przekazanie powyższej </t>
  </si>
  <si>
    <t xml:space="preserve">kwoty nastąpi na podstawie zawartych porozumień na pokrycie kosztów pobytu dzieci z terenu powiatu, </t>
  </si>
  <si>
    <t>umieszczonych w placówkach opiekuńczo-wychowawczych na terenie innych powiatów</t>
  </si>
  <si>
    <t>Załącznik Nr 8/1</t>
  </si>
  <si>
    <t>prowadzenie domu</t>
  </si>
  <si>
    <t>Dom Rehabilitacyjno-</t>
  </si>
  <si>
    <t>pomocy społecznej dla</t>
  </si>
  <si>
    <t>Opiekuńczy KSN Archidiecezji</t>
  </si>
  <si>
    <t>osób niepełnosprawnych</t>
  </si>
  <si>
    <t>Warszawskiej w Milanówku</t>
  </si>
  <si>
    <t>* dotacja dla Domu Rehabilitacyjno-Opiekuńczego w Milanówku na prowadzenie domu</t>
  </si>
  <si>
    <t>dla 40 mieszkańców. Dotacja dla w/w domu została wyliczona zgodnie z otrzymaną informacją</t>
  </si>
  <si>
    <t xml:space="preserve">z Wydziału Polityki Społecznej Mazowieckiego Urzędu Wojewódzkiego w Warszawie o kosztach </t>
  </si>
  <si>
    <t>utrzymania na jednego mieszkańca tj. 1270 zł miesięcznie</t>
  </si>
  <si>
    <t>Załącznik Nr 8/2</t>
  </si>
  <si>
    <t>prowadzenie środowiskowego</t>
  </si>
  <si>
    <t>Środowiskowy Dom Samopomocy</t>
  </si>
  <si>
    <t xml:space="preserve">domu samopomocy dla osób </t>
  </si>
  <si>
    <t>w Podkowie Leśnej</t>
  </si>
  <si>
    <t>z zaburzeniami psychicznymi</t>
  </si>
  <si>
    <t>Załącznik Nr 8/3</t>
  </si>
  <si>
    <t>DOTACJE NA ZADANIA BIEŻĄCE REALIZOWANE NA PODSTAWIE POROZUMIEŃ MIĘDZY JST.</t>
  </si>
  <si>
    <t>z utrzymaniem dzieci z terenu powiatu</t>
  </si>
  <si>
    <t xml:space="preserve">grodziskiego w rodzinach zastępczych </t>
  </si>
  <si>
    <t>terenie innych powiatów</t>
  </si>
  <si>
    <t>umieszczonych w rodzinach zastępczych na terenie innych powiatów</t>
  </si>
  <si>
    <t>Załącznik Nr 9</t>
  </si>
  <si>
    <t>PRZYCHODY I WYDATKI DOCHODÓW WŁASNYCH</t>
  </si>
  <si>
    <t>Nazwa jednostki , przy której utworzono</t>
  </si>
  <si>
    <t>Planowany</t>
  </si>
  <si>
    <t xml:space="preserve">Planowane </t>
  </si>
  <si>
    <t>Planowany stan</t>
  </si>
  <si>
    <t>rachunek dochodów własnych</t>
  </si>
  <si>
    <t>stan środków</t>
  </si>
  <si>
    <t>przychody na 2006r.</t>
  </si>
  <si>
    <t>na 2006r.</t>
  </si>
  <si>
    <t>środków obrotowych</t>
  </si>
  <si>
    <t>na początek
roku</t>
  </si>
  <si>
    <t>na koniec 2006 roku</t>
  </si>
  <si>
    <t>Zespół Szkoł Nr 1 w Milanówku</t>
  </si>
  <si>
    <t>Milanówek ul. Piasta 14</t>
  </si>
  <si>
    <t>Załącznik Nr 9/1</t>
  </si>
  <si>
    <t>Zespół Szkoł Nr 2 w Milanówku</t>
  </si>
  <si>
    <t>Milanówek ul. Wójtowska 3</t>
  </si>
  <si>
    <t>Załącznik Nr 9/2</t>
  </si>
  <si>
    <t>Zespół Szkoł Technicznych i Licealnych Nr 2</t>
  </si>
  <si>
    <t>Grodzisk Mazowiecki ul. Kilińskiego 8c</t>
  </si>
  <si>
    <t>Załącznik Nr 9/3</t>
  </si>
  <si>
    <t>Grodzisk Mazowiecki ul. Żyrardowska 48</t>
  </si>
  <si>
    <t>Załącznik Nr 9/4</t>
  </si>
  <si>
    <t>Zespół Szkół Nr 1 w Grodzisku Mazowieckim</t>
  </si>
  <si>
    <t>Grodzisk Maz. ul. Żwirki i Wigury 4</t>
  </si>
  <si>
    <t>Załącznik Nr 9/5</t>
  </si>
  <si>
    <t>Zespół Szkół Specjalnych</t>
  </si>
  <si>
    <t>Grodzisk Mazowiecki ul. Kilińskiego 21</t>
  </si>
  <si>
    <t>Załącznik Nr 10</t>
  </si>
  <si>
    <t>PRZYCHODY I WYDATKI GOSPODARSTW POMOCNICZYCH</t>
  </si>
  <si>
    <t>gospodarstwo pomocnicze</t>
  </si>
  <si>
    <t>środków obrotow.</t>
  </si>
  <si>
    <t>na początek 2006r.</t>
  </si>
  <si>
    <t>w tym dot.</t>
  </si>
  <si>
    <t>wpłata do bud.</t>
  </si>
  <si>
    <t>na koniec 2006r.</t>
  </si>
  <si>
    <t>Powiatowy Ośrodek Dokumentacji</t>
  </si>
  <si>
    <t>Geodezyjnej i Kartograficznej</t>
  </si>
  <si>
    <t>ul. Kilińskiego 27</t>
  </si>
  <si>
    <t>Grodzisk Mazowiecki</t>
  </si>
  <si>
    <t>Załącznik Nr 10/1</t>
  </si>
  <si>
    <t>Warsztaty Szkolne Centrum</t>
  </si>
  <si>
    <t xml:space="preserve">Kształcenia Praktycznego </t>
  </si>
  <si>
    <t>ul. Żyrardowska 48</t>
  </si>
  <si>
    <t>Załącznik Nr 11</t>
  </si>
  <si>
    <t>DOCHODY ZWIĄZANE Z REALIZACJĄ ZADAŃ  REALIZOWANYCH</t>
  </si>
  <si>
    <t>W DRODZE UMÓW LUB POROZUMIEŃ MIĘDZY JEDNOSTKAMI SAMORZĄDU</t>
  </si>
  <si>
    <t xml:space="preserve">TERYTORIALNEGO W 2006 ROKU </t>
  </si>
  <si>
    <t>DOCHODY</t>
  </si>
  <si>
    <t>dotacje celowe otrzymane z powiatu na zadania</t>
  </si>
  <si>
    <t>bieżące realizowane na podstawie porozumień</t>
  </si>
  <si>
    <t>między jednostkami samorządu terytorialnego</t>
  </si>
  <si>
    <t>Pozostałe zadania w zakresie polityki społecznej</t>
  </si>
  <si>
    <t>Zespoły do spraw orzekania  
o niepełnosprawności</t>
  </si>
  <si>
    <t xml:space="preserve">bieżące realizowane na podstawie porozumień </t>
  </si>
  <si>
    <t>Załącznik Nr 11/1</t>
  </si>
  <si>
    <t>WYDATKI ZWIĄZANE Z REALIZACJĄ ZADAŃ  REALIZOWANYCH</t>
  </si>
  <si>
    <t>WYDATKI</t>
  </si>
  <si>
    <t>Zespoły do spraw orzekania 
o niepełnosprawności</t>
  </si>
  <si>
    <t>wynagrodzenia osobowe pracowników</t>
  </si>
  <si>
    <t>składki na ubezpieczenie społeczne</t>
  </si>
  <si>
    <t>składki na Fundusz Pracy</t>
  </si>
  <si>
    <t>zakup materiałów i wyposażenia</t>
  </si>
  <si>
    <t>zakup usług pozostałych</t>
  </si>
  <si>
    <t>odpisy na ZFŚS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</si>
</sst>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0.000"/>
    <numFmt numFmtId="168" formatCode="#,##0.000"/>
    <numFmt numFmtId="169" formatCode="#,##0.0000"/>
  </numFmts>
  <fonts count="35">
    <font>
      <sz val="10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b/>
      <i/>
      <sz val="12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2"/>
    </font>
    <font>
      <b/>
      <i/>
      <sz val="10"/>
      <name val="Arial CE"/>
      <family val="0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6"/>
      <name val="Arial CE"/>
      <family val="2"/>
    </font>
    <font>
      <i/>
      <sz val="10"/>
      <name val="Arial"/>
      <family val="2"/>
    </font>
    <font>
      <b/>
      <sz val="9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i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22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left"/>
    </xf>
    <xf numFmtId="3" fontId="8" fillId="0" borderId="5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1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49" fontId="15" fillId="0" borderId="0" xfId="20" applyNumberFormat="1">
      <alignment/>
      <protection/>
    </xf>
    <xf numFmtId="49" fontId="17" fillId="0" borderId="0" xfId="20" applyNumberFormat="1" applyFont="1" applyAlignment="1">
      <alignment horizontal="left" indent="12"/>
      <protection/>
    </xf>
    <xf numFmtId="0" fontId="17" fillId="0" borderId="0" xfId="20" applyFont="1" applyAlignment="1">
      <alignment horizontal="left" indent="12"/>
      <protection/>
    </xf>
    <xf numFmtId="49" fontId="15" fillId="0" borderId="0" xfId="20" applyNumberFormat="1" applyBorder="1">
      <alignment/>
      <protection/>
    </xf>
    <xf numFmtId="0" fontId="17" fillId="0" borderId="0" xfId="20" applyNumberFormat="1" applyFont="1" applyAlignment="1">
      <alignment horizontal="left" indent="12"/>
      <protection/>
    </xf>
    <xf numFmtId="0" fontId="3" fillId="0" borderId="0" xfId="20" applyNumberFormat="1" applyFont="1" applyAlignment="1">
      <alignment horizontal="left" indent="12"/>
      <protection/>
    </xf>
    <xf numFmtId="0" fontId="14" fillId="0" borderId="0" xfId="20" applyNumberFormat="1" applyFont="1" applyAlignment="1">
      <alignment/>
      <protection/>
    </xf>
    <xf numFmtId="49" fontId="4" fillId="0" borderId="0" xfId="20" applyNumberFormat="1" applyFont="1" applyAlignment="1">
      <alignment horizontal="center"/>
      <protection/>
    </xf>
    <xf numFmtId="0" fontId="15" fillId="0" borderId="0" xfId="20" applyAlignment="1">
      <alignment horizontal="center"/>
      <protection/>
    </xf>
    <xf numFmtId="49" fontId="4" fillId="0" borderId="0" xfId="20" applyNumberFormat="1" applyFont="1" applyAlignment="1">
      <alignment horizontal="center"/>
      <protection/>
    </xf>
    <xf numFmtId="0" fontId="15" fillId="0" borderId="0" xfId="20" applyAlignment="1">
      <alignment horizontal="center"/>
      <protection/>
    </xf>
    <xf numFmtId="49" fontId="14" fillId="2" borderId="8" xfId="20" applyNumberFormat="1" applyFont="1" applyFill="1" applyBorder="1">
      <alignment/>
      <protection/>
    </xf>
    <xf numFmtId="49" fontId="14" fillId="2" borderId="11" xfId="20" applyNumberFormat="1" applyFont="1" applyFill="1" applyBorder="1" applyAlignment="1">
      <alignment horizontal="center"/>
      <protection/>
    </xf>
    <xf numFmtId="49" fontId="14" fillId="2" borderId="10" xfId="20" applyNumberFormat="1" applyFont="1" applyFill="1" applyBorder="1">
      <alignment/>
      <protection/>
    </xf>
    <xf numFmtId="49" fontId="14" fillId="2" borderId="9" xfId="20" applyNumberFormat="1" applyFont="1" applyFill="1" applyBorder="1">
      <alignment/>
      <protection/>
    </xf>
    <xf numFmtId="0" fontId="14" fillId="2" borderId="11" xfId="20" applyNumberFormat="1" applyFont="1" applyFill="1" applyBorder="1" applyAlignment="1">
      <alignment horizontal="center"/>
      <protection/>
    </xf>
    <xf numFmtId="49" fontId="15" fillId="2" borderId="8" xfId="20" applyNumberFormat="1" applyFill="1" applyBorder="1" applyAlignment="1">
      <alignment horizontal="center"/>
      <protection/>
    </xf>
    <xf numFmtId="49" fontId="15" fillId="2" borderId="11" xfId="20" applyNumberFormat="1" applyFill="1" applyBorder="1" applyAlignment="1">
      <alignment horizontal="center"/>
      <protection/>
    </xf>
    <xf numFmtId="49" fontId="15" fillId="2" borderId="10" xfId="20" applyNumberFormat="1" applyFill="1" applyBorder="1" applyAlignment="1">
      <alignment horizontal="center"/>
      <protection/>
    </xf>
    <xf numFmtId="49" fontId="15" fillId="2" borderId="10" xfId="20" applyNumberFormat="1" applyFill="1" applyBorder="1" applyAlignment="1">
      <alignment horizontal="center"/>
      <protection/>
    </xf>
    <xf numFmtId="0" fontId="15" fillId="2" borderId="9" xfId="20" applyFill="1" applyBorder="1" applyAlignment="1">
      <alignment horizontal="center"/>
      <protection/>
    </xf>
    <xf numFmtId="0" fontId="15" fillId="2" borderId="11" xfId="20" applyNumberFormat="1" applyFill="1" applyBorder="1" applyAlignment="1">
      <alignment horizontal="center"/>
      <protection/>
    </xf>
    <xf numFmtId="49" fontId="14" fillId="0" borderId="8" xfId="20" applyNumberFormat="1" applyFont="1" applyBorder="1" applyAlignment="1">
      <alignment horizontal="center"/>
      <protection/>
    </xf>
    <xf numFmtId="49" fontId="15" fillId="0" borderId="11" xfId="20" applyNumberFormat="1" applyBorder="1" applyAlignment="1">
      <alignment horizontal="center"/>
      <protection/>
    </xf>
    <xf numFmtId="49" fontId="15" fillId="0" borderId="10" xfId="20" applyNumberFormat="1" applyBorder="1">
      <alignment/>
      <protection/>
    </xf>
    <xf numFmtId="49" fontId="14" fillId="0" borderId="10" xfId="20" applyNumberFormat="1" applyFont="1" applyBorder="1">
      <alignment/>
      <protection/>
    </xf>
    <xf numFmtId="49" fontId="14" fillId="0" borderId="9" xfId="20" applyNumberFormat="1" applyFont="1" applyBorder="1">
      <alignment/>
      <protection/>
    </xf>
    <xf numFmtId="3" fontId="14" fillId="0" borderId="11" xfId="20" applyNumberFormat="1" applyFont="1" applyBorder="1" applyAlignment="1">
      <alignment horizontal="right"/>
      <protection/>
    </xf>
    <xf numFmtId="49" fontId="15" fillId="0" borderId="3" xfId="20" applyNumberFormat="1" applyBorder="1">
      <alignment/>
      <protection/>
    </xf>
    <xf numFmtId="49" fontId="15" fillId="0" borderId="5" xfId="20" applyNumberFormat="1" applyBorder="1" applyAlignment="1">
      <alignment horizontal="center"/>
      <protection/>
    </xf>
    <xf numFmtId="49" fontId="15" fillId="0" borderId="4" xfId="20" applyNumberFormat="1" applyBorder="1">
      <alignment/>
      <protection/>
    </xf>
    <xf numFmtId="0" fontId="15" fillId="0" borderId="5" xfId="20" applyNumberFormat="1" applyBorder="1" applyAlignment="1">
      <alignment horizontal="right"/>
      <protection/>
    </xf>
    <xf numFmtId="3" fontId="15" fillId="0" borderId="5" xfId="20" applyNumberFormat="1" applyBorder="1" applyAlignment="1">
      <alignment horizontal="right"/>
      <protection/>
    </xf>
    <xf numFmtId="49" fontId="16" fillId="0" borderId="0" xfId="20" applyNumberFormat="1" applyFont="1" applyBorder="1">
      <alignment/>
      <protection/>
    </xf>
    <xf numFmtId="49" fontId="16" fillId="0" borderId="5" xfId="20" applyNumberFormat="1" applyFont="1" applyBorder="1" applyAlignment="1">
      <alignment horizontal="center"/>
      <protection/>
    </xf>
    <xf numFmtId="49" fontId="16" fillId="0" borderId="4" xfId="20" applyNumberFormat="1" applyFont="1" applyBorder="1">
      <alignment/>
      <protection/>
    </xf>
    <xf numFmtId="3" fontId="16" fillId="0" borderId="5" xfId="20" applyNumberFormat="1" applyFont="1" applyBorder="1" applyAlignment="1">
      <alignment horizontal="right"/>
      <protection/>
    </xf>
    <xf numFmtId="49" fontId="15" fillId="0" borderId="9" xfId="20" applyNumberFormat="1" applyBorder="1">
      <alignment/>
      <protection/>
    </xf>
    <xf numFmtId="49" fontId="14" fillId="0" borderId="3" xfId="20" applyNumberFormat="1" applyFont="1" applyBorder="1">
      <alignment/>
      <protection/>
    </xf>
    <xf numFmtId="49" fontId="14" fillId="0" borderId="0" xfId="20" applyNumberFormat="1" applyFont="1" applyBorder="1">
      <alignment/>
      <protection/>
    </xf>
    <xf numFmtId="0" fontId="15" fillId="0" borderId="5" xfId="20" applyNumberFormat="1" applyFont="1" applyBorder="1" applyAlignment="1">
      <alignment horizontal="right"/>
      <protection/>
    </xf>
    <xf numFmtId="49" fontId="15" fillId="0" borderId="15" xfId="20" applyNumberFormat="1" applyBorder="1">
      <alignment/>
      <protection/>
    </xf>
    <xf numFmtId="49" fontId="15" fillId="0" borderId="7" xfId="20" applyNumberFormat="1" applyBorder="1" applyAlignment="1">
      <alignment horizontal="center"/>
      <protection/>
    </xf>
    <xf numFmtId="49" fontId="15" fillId="0" borderId="13" xfId="20" applyNumberFormat="1" applyBorder="1">
      <alignment/>
      <protection/>
    </xf>
    <xf numFmtId="49" fontId="16" fillId="0" borderId="13" xfId="20" applyNumberFormat="1" applyFont="1" applyBorder="1">
      <alignment/>
      <protection/>
    </xf>
    <xf numFmtId="49" fontId="16" fillId="0" borderId="14" xfId="20" applyNumberFormat="1" applyFont="1" applyBorder="1">
      <alignment/>
      <protection/>
    </xf>
    <xf numFmtId="3" fontId="16" fillId="0" borderId="7" xfId="20" applyNumberFormat="1" applyFont="1" applyBorder="1" applyAlignment="1">
      <alignment horizontal="right"/>
      <protection/>
    </xf>
    <xf numFmtId="49" fontId="15" fillId="0" borderId="0" xfId="20" applyNumberFormat="1" applyFont="1" applyBorder="1">
      <alignment/>
      <protection/>
    </xf>
    <xf numFmtId="49" fontId="15" fillId="0" borderId="4" xfId="20" applyNumberFormat="1" applyFont="1" applyBorder="1">
      <alignment/>
      <protection/>
    </xf>
    <xf numFmtId="3" fontId="15" fillId="0" borderId="5" xfId="20" applyNumberFormat="1" applyFont="1" applyBorder="1" applyAlignment="1">
      <alignment horizontal="right"/>
      <protection/>
    </xf>
    <xf numFmtId="49" fontId="15" fillId="0" borderId="6" xfId="20" applyNumberFormat="1" applyBorder="1" applyAlignment="1">
      <alignment horizontal="center"/>
      <protection/>
    </xf>
    <xf numFmtId="49" fontId="15" fillId="0" borderId="1" xfId="20" applyNumberFormat="1" applyBorder="1">
      <alignment/>
      <protection/>
    </xf>
    <xf numFmtId="49" fontId="15" fillId="0" borderId="12" xfId="20" applyNumberFormat="1" applyBorder="1">
      <alignment/>
      <protection/>
    </xf>
    <xf numFmtId="3" fontId="15" fillId="0" borderId="6" xfId="20" applyNumberFormat="1" applyBorder="1" applyAlignment="1">
      <alignment horizontal="right"/>
      <protection/>
    </xf>
    <xf numFmtId="49" fontId="15" fillId="0" borderId="3" xfId="20" applyNumberFormat="1" applyFont="1" applyBorder="1">
      <alignment/>
      <protection/>
    </xf>
    <xf numFmtId="0" fontId="14" fillId="0" borderId="5" xfId="20" applyNumberFormat="1" applyFont="1" applyBorder="1" applyAlignment="1">
      <alignment horizontal="right"/>
      <protection/>
    </xf>
    <xf numFmtId="49" fontId="16" fillId="0" borderId="3" xfId="20" applyNumberFormat="1" applyFont="1" applyBorder="1">
      <alignment/>
      <protection/>
    </xf>
    <xf numFmtId="49" fontId="14" fillId="0" borderId="4" xfId="20" applyNumberFormat="1" applyFont="1" applyBorder="1">
      <alignment/>
      <protection/>
    </xf>
    <xf numFmtId="49" fontId="14" fillId="0" borderId="15" xfId="20" applyNumberFormat="1" applyFont="1" applyBorder="1">
      <alignment/>
      <protection/>
    </xf>
    <xf numFmtId="49" fontId="15" fillId="0" borderId="2" xfId="20" applyNumberFormat="1" applyBorder="1">
      <alignment/>
      <protection/>
    </xf>
    <xf numFmtId="49" fontId="15" fillId="0" borderId="1" xfId="20" applyNumberFormat="1" applyFont="1" applyBorder="1">
      <alignment/>
      <protection/>
    </xf>
    <xf numFmtId="49" fontId="15" fillId="0" borderId="2" xfId="20" applyNumberFormat="1" applyFont="1" applyBorder="1">
      <alignment/>
      <protection/>
    </xf>
    <xf numFmtId="3" fontId="15" fillId="0" borderId="4" xfId="20" applyNumberFormat="1" applyBorder="1" applyAlignment="1">
      <alignment horizontal="right"/>
      <protection/>
    </xf>
    <xf numFmtId="3" fontId="16" fillId="0" borderId="4" xfId="20" applyNumberFormat="1" applyFont="1" applyBorder="1" applyAlignment="1">
      <alignment horizontal="right"/>
      <protection/>
    </xf>
    <xf numFmtId="49" fontId="14" fillId="0" borderId="1" xfId="20" applyNumberFormat="1" applyFont="1" applyBorder="1" applyAlignment="1">
      <alignment horizontal="center"/>
      <protection/>
    </xf>
    <xf numFmtId="49" fontId="14" fillId="0" borderId="12" xfId="20" applyNumberFormat="1" applyFont="1" applyBorder="1">
      <alignment/>
      <protection/>
    </xf>
    <xf numFmtId="49" fontId="14" fillId="0" borderId="2" xfId="20" applyNumberFormat="1" applyFont="1" applyBorder="1">
      <alignment/>
      <protection/>
    </xf>
    <xf numFmtId="3" fontId="14" fillId="0" borderId="6" xfId="20" applyNumberFormat="1" applyFont="1" applyBorder="1" applyAlignment="1">
      <alignment horizontal="right"/>
      <protection/>
    </xf>
    <xf numFmtId="49" fontId="15" fillId="0" borderId="6" xfId="20" applyNumberFormat="1" applyBorder="1">
      <alignment/>
      <protection/>
    </xf>
    <xf numFmtId="49" fontId="15" fillId="0" borderId="2" xfId="20" applyNumberFormat="1" applyBorder="1" applyAlignment="1">
      <alignment horizontal="center"/>
      <protection/>
    </xf>
    <xf numFmtId="49" fontId="15" fillId="0" borderId="12" xfId="20" applyNumberFormat="1" applyFont="1" applyBorder="1">
      <alignment/>
      <protection/>
    </xf>
    <xf numFmtId="49" fontId="15" fillId="0" borderId="5" xfId="20" applyNumberFormat="1" applyBorder="1">
      <alignment/>
      <protection/>
    </xf>
    <xf numFmtId="49" fontId="15" fillId="0" borderId="4" xfId="20" applyNumberFormat="1" applyBorder="1" applyAlignment="1">
      <alignment horizontal="center"/>
      <protection/>
    </xf>
    <xf numFmtId="49" fontId="15" fillId="0" borderId="14" xfId="20" applyNumberFormat="1" applyBorder="1" applyAlignment="1">
      <alignment horizontal="center"/>
      <protection/>
    </xf>
    <xf numFmtId="49" fontId="16" fillId="0" borderId="15" xfId="20" applyNumberFormat="1" applyFont="1" applyBorder="1">
      <alignment/>
      <protection/>
    </xf>
    <xf numFmtId="49" fontId="16" fillId="0" borderId="2" xfId="20" applyNumberFormat="1" applyFont="1" applyBorder="1">
      <alignment/>
      <protection/>
    </xf>
    <xf numFmtId="49" fontId="15" fillId="0" borderId="7" xfId="20" applyNumberFormat="1" applyBorder="1">
      <alignment/>
      <protection/>
    </xf>
    <xf numFmtId="3" fontId="15" fillId="0" borderId="6" xfId="20" applyNumberFormat="1" applyFont="1" applyBorder="1" applyAlignment="1">
      <alignment horizontal="right"/>
      <protection/>
    </xf>
    <xf numFmtId="49" fontId="14" fillId="0" borderId="3" xfId="20" applyNumberFormat="1" applyFont="1" applyBorder="1" applyAlignment="1">
      <alignment horizontal="center"/>
      <protection/>
    </xf>
    <xf numFmtId="49" fontId="14" fillId="0" borderId="13" xfId="20" applyNumberFormat="1" applyFont="1" applyBorder="1">
      <alignment/>
      <protection/>
    </xf>
    <xf numFmtId="49" fontId="14" fillId="0" borderId="14" xfId="20" applyNumberFormat="1" applyFont="1" applyBorder="1">
      <alignment/>
      <protection/>
    </xf>
    <xf numFmtId="0" fontId="15" fillId="0" borderId="7" xfId="20" applyNumberFormat="1" applyBorder="1" applyAlignment="1">
      <alignment horizontal="right"/>
      <protection/>
    </xf>
    <xf numFmtId="49" fontId="15" fillId="0" borderId="12" xfId="20" applyNumberFormat="1" applyFont="1" applyBorder="1">
      <alignment/>
      <protection/>
    </xf>
    <xf numFmtId="49" fontId="15" fillId="0" borderId="2" xfId="20" applyNumberFormat="1" applyFont="1" applyBorder="1">
      <alignment/>
      <protection/>
    </xf>
    <xf numFmtId="49" fontId="16" fillId="0" borderId="0" xfId="20" applyNumberFormat="1" applyFont="1" applyBorder="1">
      <alignment/>
      <protection/>
    </xf>
    <xf numFmtId="49" fontId="16" fillId="0" borderId="4" xfId="20" applyNumberFormat="1" applyFont="1" applyBorder="1">
      <alignment/>
      <protection/>
    </xf>
    <xf numFmtId="3" fontId="16" fillId="0" borderId="5" xfId="20" applyNumberFormat="1" applyFont="1" applyBorder="1" applyAlignment="1">
      <alignment horizontal="right"/>
      <protection/>
    </xf>
    <xf numFmtId="49" fontId="16" fillId="0" borderId="13" xfId="20" applyNumberFormat="1" applyFont="1" applyBorder="1">
      <alignment/>
      <protection/>
    </xf>
    <xf numFmtId="49" fontId="16" fillId="0" borderId="14" xfId="20" applyNumberFormat="1" applyFont="1" applyBorder="1">
      <alignment/>
      <protection/>
    </xf>
    <xf numFmtId="3" fontId="16" fillId="0" borderId="7" xfId="20" applyNumberFormat="1" applyFont="1" applyBorder="1" applyAlignment="1">
      <alignment horizontal="right"/>
      <protection/>
    </xf>
    <xf numFmtId="49" fontId="16" fillId="0" borderId="12" xfId="20" applyNumberFormat="1" applyFont="1" applyBorder="1">
      <alignment/>
      <protection/>
    </xf>
    <xf numFmtId="49" fontId="16" fillId="0" borderId="12" xfId="20" applyNumberFormat="1" applyFont="1" applyBorder="1" applyAlignment="1">
      <alignment/>
      <protection/>
    </xf>
    <xf numFmtId="0" fontId="15" fillId="0" borderId="2" xfId="20" applyBorder="1" applyAlignment="1">
      <alignment/>
      <protection/>
    </xf>
    <xf numFmtId="3" fontId="16" fillId="0" borderId="6" xfId="20" applyNumberFormat="1" applyFont="1" applyBorder="1" applyAlignment="1">
      <alignment horizontal="right"/>
      <protection/>
    </xf>
    <xf numFmtId="3" fontId="16" fillId="0" borderId="14" xfId="20" applyNumberFormat="1" applyFont="1" applyBorder="1" applyAlignment="1">
      <alignment horizontal="right"/>
      <protection/>
    </xf>
    <xf numFmtId="49" fontId="14" fillId="0" borderId="11" xfId="20" applyNumberFormat="1" applyFont="1" applyBorder="1" applyAlignment="1">
      <alignment horizontal="center"/>
      <protection/>
    </xf>
    <xf numFmtId="3" fontId="14" fillId="0" borderId="9" xfId="20" applyNumberFormat="1" applyFont="1" applyBorder="1" applyAlignment="1">
      <alignment horizontal="right"/>
      <protection/>
    </xf>
    <xf numFmtId="49" fontId="15" fillId="0" borderId="9" xfId="20" applyNumberFormat="1" applyFont="1" applyBorder="1">
      <alignment/>
      <protection/>
    </xf>
    <xf numFmtId="3" fontId="15" fillId="0" borderId="5" xfId="20" applyNumberFormat="1" applyFont="1" applyBorder="1" applyAlignment="1">
      <alignment horizontal="right"/>
      <protection/>
    </xf>
    <xf numFmtId="0" fontId="15" fillId="0" borderId="5" xfId="20" applyNumberFormat="1" applyFont="1" applyBorder="1" applyAlignment="1">
      <alignment horizontal="right"/>
      <protection/>
    </xf>
    <xf numFmtId="3" fontId="15" fillId="0" borderId="6" xfId="20" applyNumberFormat="1" applyFont="1" applyBorder="1" applyAlignment="1">
      <alignment horizontal="right"/>
      <protection/>
    </xf>
    <xf numFmtId="3" fontId="15" fillId="0" borderId="2" xfId="20" applyNumberFormat="1" applyFont="1" applyBorder="1" applyAlignment="1">
      <alignment horizontal="right"/>
      <protection/>
    </xf>
    <xf numFmtId="0" fontId="15" fillId="0" borderId="4" xfId="20" applyNumberFormat="1" applyFont="1" applyBorder="1" applyAlignment="1">
      <alignment horizontal="right"/>
      <protection/>
    </xf>
    <xf numFmtId="3" fontId="16" fillId="0" borderId="4" xfId="20" applyNumberFormat="1" applyFont="1" applyBorder="1" applyAlignment="1">
      <alignment horizontal="right"/>
      <protection/>
    </xf>
    <xf numFmtId="0" fontId="16" fillId="0" borderId="4" xfId="20" applyNumberFormat="1" applyFont="1" applyBorder="1" applyAlignment="1">
      <alignment horizontal="right"/>
      <protection/>
    </xf>
    <xf numFmtId="0" fontId="16" fillId="0" borderId="5" xfId="20" applyNumberFormat="1" applyFont="1" applyBorder="1" applyAlignment="1">
      <alignment horizontal="right"/>
      <protection/>
    </xf>
    <xf numFmtId="0" fontId="15" fillId="0" borderId="0" xfId="20" applyNumberFormat="1" applyBorder="1">
      <alignment/>
      <protection/>
    </xf>
    <xf numFmtId="0" fontId="16" fillId="0" borderId="5" xfId="20" applyNumberFormat="1" applyFont="1" applyBorder="1" applyAlignment="1">
      <alignment horizontal="right"/>
      <protection/>
    </xf>
    <xf numFmtId="49" fontId="16" fillId="0" borderId="4" xfId="20" applyNumberFormat="1" applyFont="1" applyBorder="1" applyAlignment="1">
      <alignment horizontal="left" indent="3"/>
      <protection/>
    </xf>
    <xf numFmtId="49" fontId="16" fillId="0" borderId="4" xfId="20" applyNumberFormat="1" applyFont="1" applyBorder="1" applyAlignment="1">
      <alignment horizontal="left"/>
      <protection/>
    </xf>
    <xf numFmtId="49" fontId="15" fillId="0" borderId="1" xfId="20" applyNumberFormat="1" applyBorder="1" applyAlignment="1">
      <alignment/>
      <protection/>
    </xf>
    <xf numFmtId="0" fontId="18" fillId="0" borderId="5" xfId="20" applyNumberFormat="1" applyFont="1" applyBorder="1" applyAlignment="1">
      <alignment horizontal="right"/>
      <protection/>
    </xf>
    <xf numFmtId="3" fontId="19" fillId="0" borderId="5" xfId="20" applyNumberFormat="1" applyFont="1" applyBorder="1" applyAlignment="1">
      <alignment horizontal="right"/>
      <protection/>
    </xf>
    <xf numFmtId="49" fontId="15" fillId="0" borderId="12" xfId="20" applyNumberFormat="1" applyBorder="1" applyAlignment="1">
      <alignment horizontal="center"/>
      <protection/>
    </xf>
    <xf numFmtId="3" fontId="15" fillId="0" borderId="6" xfId="20" applyNumberFormat="1" applyFont="1" applyBorder="1">
      <alignment/>
      <protection/>
    </xf>
    <xf numFmtId="3" fontId="16" fillId="0" borderId="5" xfId="20" applyNumberFormat="1" applyFont="1" applyBorder="1">
      <alignment/>
      <protection/>
    </xf>
    <xf numFmtId="3" fontId="16" fillId="0" borderId="7" xfId="20" applyNumberFormat="1" applyFont="1" applyBorder="1">
      <alignment/>
      <protection/>
    </xf>
    <xf numFmtId="49" fontId="14" fillId="0" borderId="1" xfId="20" applyNumberFormat="1" applyFont="1" applyBorder="1">
      <alignment/>
      <protection/>
    </xf>
    <xf numFmtId="49" fontId="14" fillId="0" borderId="6" xfId="20" applyNumberFormat="1" applyFont="1" applyBorder="1">
      <alignment/>
      <protection/>
    </xf>
    <xf numFmtId="49" fontId="14" fillId="0" borderId="5" xfId="20" applyNumberFormat="1" applyFont="1" applyBorder="1">
      <alignment/>
      <protection/>
    </xf>
    <xf numFmtId="49" fontId="15" fillId="0" borderId="2" xfId="20" applyNumberFormat="1" applyFont="1" applyBorder="1" applyAlignment="1">
      <alignment horizontal="left" indent="3"/>
      <protection/>
    </xf>
    <xf numFmtId="49" fontId="16" fillId="0" borderId="4" xfId="20" applyNumberFormat="1" applyFont="1" applyBorder="1" applyAlignment="1">
      <alignment/>
      <protection/>
    </xf>
    <xf numFmtId="49" fontId="14" fillId="0" borderId="8" xfId="20" applyNumberFormat="1" applyFont="1" applyBorder="1" applyAlignment="1">
      <alignment vertical="center"/>
      <protection/>
    </xf>
    <xf numFmtId="49" fontId="14" fillId="0" borderId="10" xfId="20" applyNumberFormat="1" applyFont="1" applyFill="1" applyBorder="1" applyAlignment="1">
      <alignment wrapText="1"/>
      <protection/>
    </xf>
    <xf numFmtId="0" fontId="15" fillId="0" borderId="9" xfId="20" applyBorder="1" applyAlignment="1">
      <alignment/>
      <protection/>
    </xf>
    <xf numFmtId="3" fontId="14" fillId="0" borderId="11" xfId="20" applyNumberFormat="1" applyFont="1" applyFill="1" applyBorder="1" applyAlignment="1">
      <alignment horizontal="right"/>
      <protection/>
    </xf>
    <xf numFmtId="49" fontId="15" fillId="0" borderId="12" xfId="20" applyNumberFormat="1" applyFont="1" applyFill="1" applyBorder="1">
      <alignment/>
      <protection/>
    </xf>
    <xf numFmtId="49" fontId="16" fillId="0" borderId="2" xfId="20" applyNumberFormat="1" applyFont="1" applyFill="1" applyBorder="1">
      <alignment/>
      <protection/>
    </xf>
    <xf numFmtId="3" fontId="15" fillId="0" borderId="6" xfId="20" applyNumberFormat="1" applyFont="1" applyFill="1" applyBorder="1" applyAlignment="1">
      <alignment horizontal="right"/>
      <protection/>
    </xf>
    <xf numFmtId="49" fontId="15" fillId="0" borderId="0" xfId="20" applyNumberFormat="1" applyFont="1" applyFill="1" applyBorder="1">
      <alignment/>
      <protection/>
    </xf>
    <xf numFmtId="49" fontId="16" fillId="0" borderId="4" xfId="20" applyNumberFormat="1" applyFont="1" applyFill="1" applyBorder="1">
      <alignment/>
      <protection/>
    </xf>
    <xf numFmtId="3" fontId="16" fillId="0" borderId="5" xfId="20" applyNumberFormat="1" applyFont="1" applyFill="1" applyBorder="1" applyAlignment="1">
      <alignment horizontal="right"/>
      <protection/>
    </xf>
    <xf numFmtId="49" fontId="16" fillId="0" borderId="0" xfId="20" applyNumberFormat="1" applyFont="1" applyFill="1" applyBorder="1">
      <alignment/>
      <protection/>
    </xf>
    <xf numFmtId="49" fontId="14" fillId="0" borderId="0" xfId="20" applyNumberFormat="1" applyFont="1" applyFill="1" applyBorder="1">
      <alignment/>
      <protection/>
    </xf>
    <xf numFmtId="49" fontId="14" fillId="0" borderId="13" xfId="20" applyNumberFormat="1" applyFont="1" applyFill="1" applyBorder="1">
      <alignment/>
      <protection/>
    </xf>
    <xf numFmtId="49" fontId="16" fillId="0" borderId="14" xfId="20" applyNumberFormat="1" applyFont="1" applyFill="1" applyBorder="1">
      <alignment/>
      <protection/>
    </xf>
    <xf numFmtId="3" fontId="16" fillId="0" borderId="7" xfId="20" applyNumberFormat="1" applyFont="1" applyFill="1" applyBorder="1" applyAlignment="1">
      <alignment horizontal="right"/>
      <protection/>
    </xf>
    <xf numFmtId="49" fontId="15" fillId="0" borderId="13" xfId="20" applyNumberFormat="1" applyFont="1" applyBorder="1">
      <alignment/>
      <protection/>
    </xf>
    <xf numFmtId="49" fontId="16" fillId="0" borderId="3" xfId="20" applyNumberFormat="1" applyFont="1" applyBorder="1">
      <alignment/>
      <protection/>
    </xf>
    <xf numFmtId="49" fontId="16" fillId="0" borderId="15" xfId="20" applyNumberFormat="1" applyFont="1" applyBorder="1">
      <alignment/>
      <protection/>
    </xf>
    <xf numFmtId="49" fontId="15" fillId="0" borderId="0" xfId="20" applyNumberFormat="1" applyBorder="1" applyAlignment="1">
      <alignment/>
      <protection/>
    </xf>
    <xf numFmtId="0" fontId="15" fillId="0" borderId="4" xfId="20" applyBorder="1" applyAlignment="1">
      <alignment/>
      <protection/>
    </xf>
    <xf numFmtId="3" fontId="14" fillId="0" borderId="7" xfId="20" applyNumberFormat="1" applyFont="1" applyBorder="1" applyAlignment="1">
      <alignment horizontal="right"/>
      <protection/>
    </xf>
    <xf numFmtId="0" fontId="20" fillId="0" borderId="5" xfId="20" applyNumberFormat="1" applyFont="1" applyBorder="1" applyAlignment="1">
      <alignment horizontal="right"/>
      <protection/>
    </xf>
    <xf numFmtId="49" fontId="14" fillId="0" borderId="8" xfId="20" applyNumberFormat="1" applyFont="1" applyBorder="1">
      <alignment/>
      <protection/>
    </xf>
    <xf numFmtId="3" fontId="3" fillId="0" borderId="11" xfId="20" applyNumberFormat="1" applyFont="1" applyBorder="1" applyAlignment="1">
      <alignment horizontal="right"/>
      <protection/>
    </xf>
    <xf numFmtId="0" fontId="16" fillId="0" borderId="0" xfId="20" applyNumberFormat="1" applyFont="1" applyBorder="1" applyAlignment="1">
      <alignment horizontal="right"/>
      <protection/>
    </xf>
    <xf numFmtId="0" fontId="15" fillId="0" borderId="0" xfId="20" applyNumberFormat="1" applyBorder="1" applyAlignment="1">
      <alignment horizontal="right"/>
      <protection/>
    </xf>
    <xf numFmtId="0" fontId="15" fillId="0" borderId="0" xfId="20" applyNumberFormat="1" applyAlignment="1">
      <alignment horizontal="right"/>
      <protection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3" fontId="3" fillId="0" borderId="7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0" xfId="21" applyFont="1">
      <alignment/>
      <protection/>
    </xf>
    <xf numFmtId="0" fontId="17" fillId="0" borderId="0" xfId="21" applyFont="1" applyAlignment="1">
      <alignment/>
      <protection/>
    </xf>
    <xf numFmtId="0" fontId="2" fillId="0" borderId="0" xfId="21" applyFont="1" applyAlignment="1">
      <alignment horizontal="center"/>
      <protection/>
    </xf>
    <xf numFmtId="0" fontId="17" fillId="2" borderId="11" xfId="21" applyFont="1" applyFill="1" applyBorder="1" applyAlignment="1">
      <alignment horizontal="center" vertical="top"/>
      <protection/>
    </xf>
    <xf numFmtId="0" fontId="17" fillId="2" borderId="11" xfId="21" applyFont="1" applyFill="1" applyBorder="1" applyAlignment="1">
      <alignment horizontal="center" vertical="top" wrapText="1"/>
      <protection/>
    </xf>
    <xf numFmtId="0" fontId="1" fillId="0" borderId="6" xfId="21" applyFont="1" applyBorder="1">
      <alignment/>
      <protection/>
    </xf>
    <xf numFmtId="0" fontId="25" fillId="0" borderId="6" xfId="21" applyFont="1" applyBorder="1">
      <alignment/>
      <protection/>
    </xf>
    <xf numFmtId="0" fontId="1" fillId="0" borderId="6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25" fillId="0" borderId="5" xfId="21" applyFont="1" applyBorder="1">
      <alignment/>
      <protection/>
    </xf>
    <xf numFmtId="0" fontId="1" fillId="0" borderId="5" xfId="21" applyFont="1" applyBorder="1" applyAlignment="1">
      <alignment horizontal="center"/>
      <protection/>
    </xf>
    <xf numFmtId="3" fontId="1" fillId="0" borderId="5" xfId="21" applyNumberFormat="1" applyFont="1" applyBorder="1">
      <alignment/>
      <protection/>
    </xf>
    <xf numFmtId="0" fontId="1" fillId="0" borderId="5" xfId="21" applyFont="1" applyBorder="1">
      <alignment/>
      <protection/>
    </xf>
    <xf numFmtId="0" fontId="1" fillId="0" borderId="7" xfId="21" applyFont="1" applyBorder="1">
      <alignment/>
      <protection/>
    </xf>
    <xf numFmtId="0" fontId="25" fillId="0" borderId="7" xfId="21" applyFont="1" applyBorder="1">
      <alignment/>
      <protection/>
    </xf>
    <xf numFmtId="0" fontId="1" fillId="0" borderId="7" xfId="21" applyFont="1" applyBorder="1" applyAlignment="1">
      <alignment horizontal="center"/>
      <protection/>
    </xf>
    <xf numFmtId="0" fontId="1" fillId="0" borderId="8" xfId="21" applyFont="1" applyBorder="1">
      <alignment/>
      <protection/>
    </xf>
    <xf numFmtId="0" fontId="3" fillId="0" borderId="10" xfId="21" applyFont="1" applyBorder="1" applyAlignment="1">
      <alignment horizontal="center"/>
      <protection/>
    </xf>
    <xf numFmtId="0" fontId="1" fillId="0" borderId="9" xfId="21" applyFont="1" applyBorder="1" applyAlignment="1">
      <alignment horizontal="center"/>
      <protection/>
    </xf>
    <xf numFmtId="3" fontId="3" fillId="0" borderId="11" xfId="21" applyNumberFormat="1" applyFont="1" applyBorder="1">
      <alignment/>
      <protection/>
    </xf>
    <xf numFmtId="0" fontId="1" fillId="0" borderId="10" xfId="21" applyFont="1" applyBorder="1">
      <alignment/>
      <protection/>
    </xf>
    <xf numFmtId="0" fontId="25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166" fontId="25" fillId="0" borderId="0" xfId="21" applyNumberFormat="1" applyFont="1" applyBorder="1" applyAlignment="1">
      <alignment horizontal="center"/>
      <protection/>
    </xf>
    <xf numFmtId="0" fontId="25" fillId="0" borderId="0" xfId="21" applyFont="1" applyBorder="1" applyAlignment="1">
      <alignment horizontal="right"/>
      <protection/>
    </xf>
    <xf numFmtId="5" fontId="25" fillId="0" borderId="0" xfId="21" applyNumberFormat="1" applyFont="1" applyBorder="1" applyAlignment="1">
      <alignment horizontal="center"/>
      <protection/>
    </xf>
    <xf numFmtId="0" fontId="25" fillId="0" borderId="0" xfId="21" applyFont="1" applyBorder="1" applyAlignment="1">
      <alignment horizontal="center"/>
      <protection/>
    </xf>
    <xf numFmtId="0" fontId="15" fillId="0" borderId="0" xfId="22">
      <alignment/>
      <protection/>
    </xf>
    <xf numFmtId="0" fontId="17" fillId="0" borderId="0" xfId="22" applyFont="1" applyAlignment="1">
      <alignment/>
      <protection/>
    </xf>
    <xf numFmtId="0" fontId="15" fillId="0" borderId="0" xfId="22" applyAlignment="1">
      <alignment/>
      <protection/>
    </xf>
    <xf numFmtId="0" fontId="12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14" fillId="2" borderId="6" xfId="22" applyFont="1" applyFill="1" applyBorder="1" applyAlignment="1">
      <alignment horizontal="center" vertical="center"/>
      <protection/>
    </xf>
    <xf numFmtId="0" fontId="14" fillId="2" borderId="1" xfId="22" applyFont="1" applyFill="1" applyBorder="1" applyAlignment="1">
      <alignment horizontal="center" vertical="center"/>
      <protection/>
    </xf>
    <xf numFmtId="0" fontId="15" fillId="0" borderId="2" xfId="22" applyBorder="1" applyAlignment="1">
      <alignment horizontal="center" vertical="center"/>
      <protection/>
    </xf>
    <xf numFmtId="0" fontId="14" fillId="2" borderId="11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 vertical="center" wrapText="1"/>
      <protection/>
    </xf>
    <xf numFmtId="0" fontId="14" fillId="2" borderId="7" xfId="22" applyFont="1" applyFill="1" applyBorder="1" applyAlignment="1">
      <alignment horizontal="center" vertical="center"/>
      <protection/>
    </xf>
    <xf numFmtId="0" fontId="15" fillId="0" borderId="15" xfId="22" applyBorder="1" applyAlignment="1">
      <alignment horizontal="center" vertical="center"/>
      <protection/>
    </xf>
    <xf numFmtId="0" fontId="15" fillId="0" borderId="14" xfId="22" applyBorder="1" applyAlignment="1">
      <alignment horizontal="center" vertical="center"/>
      <protection/>
    </xf>
    <xf numFmtId="3" fontId="14" fillId="2" borderId="6" xfId="22" applyNumberFormat="1" applyFont="1" applyFill="1" applyBorder="1" applyAlignment="1">
      <alignment horizontal="center"/>
      <protection/>
    </xf>
    <xf numFmtId="3" fontId="14" fillId="2" borderId="5" xfId="22" applyNumberFormat="1" applyFont="1" applyFill="1" applyBorder="1" applyAlignment="1">
      <alignment horizontal="center"/>
      <protection/>
    </xf>
    <xf numFmtId="0" fontId="15" fillId="0" borderId="5" xfId="22" applyBorder="1" applyAlignment="1">
      <alignment horizontal="center" vertical="center"/>
      <protection/>
    </xf>
    <xf numFmtId="0" fontId="14" fillId="2" borderId="5" xfId="22" applyFont="1" applyFill="1" applyBorder="1">
      <alignment/>
      <protection/>
    </xf>
    <xf numFmtId="0" fontId="14" fillId="2" borderId="8" xfId="22" applyFont="1" applyFill="1" applyBorder="1" applyAlignment="1">
      <alignment horizontal="center"/>
      <protection/>
    </xf>
    <xf numFmtId="0" fontId="15" fillId="0" borderId="10" xfId="22" applyBorder="1" applyAlignment="1">
      <alignment horizontal="center"/>
      <protection/>
    </xf>
    <xf numFmtId="0" fontId="15" fillId="0" borderId="9" xfId="22" applyBorder="1" applyAlignment="1">
      <alignment horizontal="center"/>
      <protection/>
    </xf>
    <xf numFmtId="0" fontId="15" fillId="0" borderId="7" xfId="22" applyBorder="1" applyAlignment="1">
      <alignment horizontal="center" vertical="center" wrapText="1"/>
      <protection/>
    </xf>
    <xf numFmtId="0" fontId="14" fillId="2" borderId="7" xfId="22" applyFont="1" applyFill="1" applyBorder="1" applyAlignment="1">
      <alignment horizontal="center"/>
      <protection/>
    </xf>
    <xf numFmtId="0" fontId="15" fillId="0" borderId="7" xfId="22" applyBorder="1" applyAlignment="1">
      <alignment horizontal="center" vertical="center"/>
      <protection/>
    </xf>
    <xf numFmtId="0" fontId="20" fillId="2" borderId="11" xfId="22" applyFont="1" applyFill="1" applyBorder="1" applyAlignment="1">
      <alignment horizontal="center"/>
      <protection/>
    </xf>
    <xf numFmtId="0" fontId="14" fillId="0" borderId="11" xfId="22" applyFont="1" applyBorder="1" applyAlignment="1">
      <alignment horizontal="center" vertical="center"/>
      <protection/>
    </xf>
    <xf numFmtId="0" fontId="14" fillId="0" borderId="11" xfId="22" applyFont="1" applyBorder="1" applyAlignment="1">
      <alignment horizontal="center" vertical="center" wrapText="1"/>
      <protection/>
    </xf>
    <xf numFmtId="3" fontId="3" fillId="0" borderId="11" xfId="22" applyNumberFormat="1" applyFont="1" applyBorder="1" applyAlignment="1">
      <alignment horizontal="center" vertical="center"/>
      <protection/>
    </xf>
    <xf numFmtId="0" fontId="14" fillId="0" borderId="16" xfId="22" applyFont="1" applyBorder="1" applyAlignment="1">
      <alignment horizontal="center" vertical="center"/>
      <protection/>
    </xf>
    <xf numFmtId="0" fontId="3" fillId="0" borderId="16" xfId="22" applyFont="1" applyBorder="1" applyAlignment="1">
      <alignment horizontal="center" vertical="center"/>
      <protection/>
    </xf>
    <xf numFmtId="0" fontId="15" fillId="0" borderId="7" xfId="22" applyBorder="1">
      <alignment/>
      <protection/>
    </xf>
    <xf numFmtId="0" fontId="15" fillId="0" borderId="7" xfId="22" applyFont="1" applyBorder="1">
      <alignment/>
      <protection/>
    </xf>
    <xf numFmtId="0" fontId="15" fillId="0" borderId="11" xfId="22" applyBorder="1" applyAlignment="1">
      <alignment horizontal="center"/>
      <protection/>
    </xf>
    <xf numFmtId="0" fontId="15" fillId="0" borderId="11" xfId="22" applyBorder="1">
      <alignment/>
      <protection/>
    </xf>
    <xf numFmtId="0" fontId="15" fillId="0" borderId="11" xfId="22" applyFont="1" applyBorder="1">
      <alignment/>
      <protection/>
    </xf>
    <xf numFmtId="3" fontId="15" fillId="0" borderId="6" xfId="22" applyNumberFormat="1" applyBorder="1" applyAlignment="1">
      <alignment horizontal="center" vertical="center"/>
      <protection/>
    </xf>
    <xf numFmtId="3" fontId="15" fillId="0" borderId="6" xfId="22" applyNumberFormat="1" applyBorder="1" applyAlignment="1">
      <alignment vertical="center" wrapText="1"/>
      <protection/>
    </xf>
    <xf numFmtId="3" fontId="15" fillId="0" borderId="6" xfId="22" applyNumberFormat="1" applyFont="1" applyBorder="1" applyAlignment="1">
      <alignment horizontal="center" vertical="center"/>
      <protection/>
    </xf>
    <xf numFmtId="3" fontId="15" fillId="0" borderId="5" xfId="22" applyNumberFormat="1" applyBorder="1" applyAlignment="1">
      <alignment horizontal="center" vertical="center"/>
      <protection/>
    </xf>
    <xf numFmtId="3" fontId="15" fillId="0" borderId="7" xfId="22" applyNumberFormat="1" applyBorder="1" applyAlignment="1">
      <alignment vertical="center"/>
      <protection/>
    </xf>
    <xf numFmtId="3" fontId="15" fillId="0" borderId="7" xfId="22" applyNumberFormat="1" applyBorder="1" applyAlignment="1">
      <alignment horizontal="center" vertical="center"/>
      <protection/>
    </xf>
    <xf numFmtId="3" fontId="15" fillId="0" borderId="7" xfId="22" applyNumberFormat="1" applyFont="1" applyBorder="1" applyAlignment="1">
      <alignment horizontal="center" vertical="center"/>
      <protection/>
    </xf>
    <xf numFmtId="3" fontId="15" fillId="0" borderId="7" xfId="22" applyNumberFormat="1" applyBorder="1" applyAlignment="1">
      <alignment horizontal="left" vertical="center" wrapText="1" indent="1"/>
      <protection/>
    </xf>
    <xf numFmtId="3" fontId="15" fillId="0" borderId="7" xfId="22" applyNumberFormat="1" applyFont="1" applyBorder="1" applyAlignment="1">
      <alignment horizontal="center" vertical="center"/>
      <protection/>
    </xf>
    <xf numFmtId="3" fontId="15" fillId="0" borderId="7" xfId="22" applyNumberFormat="1" applyBorder="1" applyAlignment="1">
      <alignment horizontal="center" vertical="center"/>
      <protection/>
    </xf>
    <xf numFmtId="3" fontId="15" fillId="0" borderId="7" xfId="22" applyNumberFormat="1" applyFont="1" applyBorder="1" applyAlignment="1">
      <alignment horizontal="center" vertical="center"/>
      <protection/>
    </xf>
    <xf numFmtId="0" fontId="15" fillId="0" borderId="2" xfId="22" applyBorder="1" applyAlignment="1">
      <alignment wrapText="1"/>
      <protection/>
    </xf>
    <xf numFmtId="0" fontId="15" fillId="0" borderId="14" xfId="22" applyBorder="1">
      <alignment/>
      <protection/>
    </xf>
    <xf numFmtId="0" fontId="15" fillId="0" borderId="11" xfId="22" applyBorder="1" applyAlignment="1">
      <alignment wrapText="1"/>
      <protection/>
    </xf>
    <xf numFmtId="0" fontId="15" fillId="0" borderId="14" xfId="22" applyBorder="1" applyAlignment="1">
      <alignment wrapText="1"/>
      <protection/>
    </xf>
    <xf numFmtId="0" fontId="15" fillId="0" borderId="0" xfId="22" applyBorder="1">
      <alignment/>
      <protection/>
    </xf>
    <xf numFmtId="3" fontId="15" fillId="0" borderId="0" xfId="22" applyNumberFormat="1" applyBorder="1">
      <alignment/>
      <protection/>
    </xf>
    <xf numFmtId="3" fontId="15" fillId="0" borderId="0" xfId="22" applyNumberFormat="1" applyFont="1" applyBorder="1">
      <alignment/>
      <protection/>
    </xf>
    <xf numFmtId="0" fontId="15" fillId="0" borderId="17" xfId="22" applyBorder="1">
      <alignment/>
      <protection/>
    </xf>
    <xf numFmtId="3" fontId="15" fillId="0" borderId="17" xfId="22" applyNumberFormat="1" applyBorder="1">
      <alignment/>
      <protection/>
    </xf>
    <xf numFmtId="3" fontId="15" fillId="0" borderId="0" xfId="22" applyNumberFormat="1">
      <alignment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/>
    </xf>
    <xf numFmtId="0" fontId="14" fillId="2" borderId="7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65" fontId="15" fillId="0" borderId="5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right"/>
    </xf>
    <xf numFmtId="165" fontId="15" fillId="0" borderId="7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14" fillId="0" borderId="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165" fontId="0" fillId="0" borderId="5" xfId="0" applyNumberFormat="1" applyBorder="1" applyAlignment="1">
      <alignment horizontal="right"/>
    </xf>
    <xf numFmtId="0" fontId="14" fillId="0" borderId="7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7" xfId="0" applyNumberFormat="1" applyBorder="1" applyAlignment="1">
      <alignment horizontal="right"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2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/>
    </xf>
    <xf numFmtId="164" fontId="15" fillId="0" borderId="5" xfId="0" applyNumberFormat="1" applyFont="1" applyBorder="1" applyAlignment="1">
      <alignment/>
    </xf>
    <xf numFmtId="0" fontId="26" fillId="0" borderId="5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/>
    </xf>
    <xf numFmtId="0" fontId="15" fillId="0" borderId="4" xfId="0" applyFont="1" applyBorder="1" applyAlignment="1">
      <alignment/>
    </xf>
    <xf numFmtId="0" fontId="14" fillId="0" borderId="3" xfId="0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14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0" fontId="26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0" fontId="26" fillId="0" borderId="7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15" fillId="0" borderId="7" xfId="0" applyFont="1" applyBorder="1" applyAlignment="1">
      <alignment/>
    </xf>
    <xf numFmtId="165" fontId="0" fillId="0" borderId="7" xfId="0" applyNumberFormat="1" applyFont="1" applyBorder="1" applyAlignment="1">
      <alignment/>
    </xf>
    <xf numFmtId="0" fontId="26" fillId="0" borderId="8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14" fillId="0" borderId="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26" fillId="0" borderId="5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164" fontId="0" fillId="0" borderId="6" xfId="0" applyNumberFormat="1" applyBorder="1" applyAlignment="1">
      <alignment/>
    </xf>
    <xf numFmtId="0" fontId="14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27" fillId="0" borderId="0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27" fillId="0" borderId="5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27" fillId="0" borderId="7" xfId="0" applyFont="1" applyBorder="1" applyAlignment="1">
      <alignment/>
    </xf>
    <xf numFmtId="0" fontId="26" fillId="0" borderId="3" xfId="0" applyFont="1" applyBorder="1" applyAlignment="1">
      <alignment horizontal="right"/>
    </xf>
    <xf numFmtId="0" fontId="27" fillId="0" borderId="2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1" xfId="0" applyFont="1" applyBorder="1" applyAlignment="1">
      <alignment/>
    </xf>
    <xf numFmtId="165" fontId="27" fillId="0" borderId="6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165" fontId="27" fillId="0" borderId="5" xfId="0" applyNumberFormat="1" applyFont="1" applyBorder="1" applyAlignment="1">
      <alignment horizontal="right"/>
    </xf>
    <xf numFmtId="0" fontId="27" fillId="0" borderId="13" xfId="0" applyFont="1" applyBorder="1" applyAlignment="1">
      <alignment/>
    </xf>
    <xf numFmtId="165" fontId="27" fillId="0" borderId="7" xfId="0" applyNumberFormat="1" applyFont="1" applyBorder="1" applyAlignment="1">
      <alignment horizontal="right"/>
    </xf>
    <xf numFmtId="4" fontId="26" fillId="0" borderId="3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27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27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/>
    </xf>
    <xf numFmtId="164" fontId="27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27" fillId="0" borderId="13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4" xfId="0" applyFont="1" applyBorder="1" applyAlignment="1">
      <alignment/>
    </xf>
    <xf numFmtId="0" fontId="27" fillId="0" borderId="12" xfId="0" applyFont="1" applyBorder="1" applyAlignment="1">
      <alignment/>
    </xf>
    <xf numFmtId="0" fontId="26" fillId="0" borderId="3" xfId="0" applyFont="1" applyBorder="1" applyAlignment="1">
      <alignment horizontal="right"/>
    </xf>
    <xf numFmtId="0" fontId="27" fillId="0" borderId="4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27" fillId="0" borderId="1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27" fillId="0" borderId="15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7" fillId="0" borderId="14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28" fillId="0" borderId="12" xfId="0" applyFont="1" applyBorder="1" applyAlignment="1">
      <alignment/>
    </xf>
    <xf numFmtId="0" fontId="28" fillId="0" borderId="2" xfId="0" applyFont="1" applyBorder="1" applyAlignment="1">
      <alignment/>
    </xf>
    <xf numFmtId="165" fontId="14" fillId="0" borderId="6" xfId="0" applyNumberFormat="1" applyFont="1" applyBorder="1" applyAlignment="1">
      <alignment horizontal="right"/>
    </xf>
    <xf numFmtId="0" fontId="28" fillId="0" borderId="15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165" fontId="15" fillId="0" borderId="7" xfId="0" applyNumberFormat="1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3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right"/>
    </xf>
    <xf numFmtId="165" fontId="16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65" fontId="1" fillId="0" borderId="1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65" fontId="1" fillId="0" borderId="14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6" fillId="0" borderId="7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165" fontId="1" fillId="0" borderId="6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5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8" xfId="0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27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27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5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65" fontId="5" fillId="0" borderId="5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5" fillId="0" borderId="7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8" fontId="1" fillId="0" borderId="6" xfId="0" applyNumberFormat="1" applyFont="1" applyBorder="1" applyAlignment="1">
      <alignment/>
    </xf>
    <xf numFmtId="168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168" fontId="1" fillId="0" borderId="4" xfId="0" applyNumberFormat="1" applyFont="1" applyBorder="1" applyAlignment="1">
      <alignment/>
    </xf>
    <xf numFmtId="168" fontId="1" fillId="0" borderId="5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/>
    </xf>
    <xf numFmtId="168" fontId="1" fillId="0" borderId="15" xfId="0" applyNumberFormat="1" applyFont="1" applyBorder="1" applyAlignment="1">
      <alignment horizontal="right"/>
    </xf>
    <xf numFmtId="168" fontId="1" fillId="0" borderId="15" xfId="0" applyNumberFormat="1" applyFont="1" applyBorder="1" applyAlignment="1">
      <alignment horizontal="right"/>
    </xf>
    <xf numFmtId="168" fontId="1" fillId="0" borderId="14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180" wrapText="1"/>
    </xf>
    <xf numFmtId="0" fontId="0" fillId="0" borderId="11" xfId="0" applyBorder="1" applyAlignment="1">
      <alignment horizontal="center" vertical="center" textRotation="18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textRotation="180"/>
    </xf>
    <xf numFmtId="0" fontId="0" fillId="0" borderId="6" xfId="0" applyBorder="1" applyAlignment="1">
      <alignment horizontal="center" vertical="center" textRotation="18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 textRotation="180" wrapText="1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textRotation="180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28" fillId="0" borderId="1" xfId="0" applyFont="1" applyBorder="1" applyAlignment="1">
      <alignment/>
    </xf>
    <xf numFmtId="0" fontId="28" fillId="0" borderId="2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7" xfId="0" applyNumberFormat="1" applyBorder="1" applyAlignment="1">
      <alignment/>
    </xf>
    <xf numFmtId="0" fontId="28" fillId="0" borderId="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" xfId="0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15" fillId="0" borderId="0" xfId="23">
      <alignment/>
      <protection/>
    </xf>
    <xf numFmtId="0" fontId="3" fillId="0" borderId="0" xfId="23" applyFont="1" applyAlignment="1">
      <alignment horizontal="left" indent="15"/>
      <protection/>
    </xf>
    <xf numFmtId="0" fontId="3" fillId="0" borderId="0" xfId="23" applyFont="1" applyBorder="1" applyAlignment="1">
      <alignment horizontal="center"/>
      <protection/>
    </xf>
    <xf numFmtId="0" fontId="1" fillId="0" borderId="0" xfId="23" applyFont="1" applyBorder="1">
      <alignment/>
      <protection/>
    </xf>
    <xf numFmtId="0" fontId="17" fillId="0" borderId="0" xfId="23" applyFont="1" applyAlignment="1">
      <alignment horizontal="left" indent="15"/>
      <protection/>
    </xf>
    <xf numFmtId="0" fontId="4" fillId="0" borderId="0" xfId="23" applyFont="1" applyAlignment="1">
      <alignment horizontal="center"/>
      <protection/>
    </xf>
    <xf numFmtId="0" fontId="1" fillId="0" borderId="0" xfId="23" applyFont="1">
      <alignment/>
      <protection/>
    </xf>
    <xf numFmtId="0" fontId="12" fillId="0" borderId="0" xfId="23" applyFont="1">
      <alignment/>
      <protection/>
    </xf>
    <xf numFmtId="0" fontId="3" fillId="2" borderId="11" xfId="23" applyFont="1" applyFill="1" applyBorder="1">
      <alignment/>
      <protection/>
    </xf>
    <xf numFmtId="0" fontId="31" fillId="2" borderId="11" xfId="23" applyFont="1" applyFill="1" applyBorder="1" applyAlignment="1">
      <alignment horizontal="center"/>
      <protection/>
    </xf>
    <xf numFmtId="0" fontId="3" fillId="0" borderId="6" xfId="23" applyFont="1" applyBorder="1" applyAlignment="1">
      <alignment horizontal="center"/>
      <protection/>
    </xf>
    <xf numFmtId="0" fontId="1" fillId="0" borderId="6" xfId="23" applyFont="1" applyBorder="1">
      <alignment/>
      <protection/>
    </xf>
    <xf numFmtId="0" fontId="14" fillId="0" borderId="5" xfId="23" applyFont="1" applyBorder="1" applyAlignment="1">
      <alignment horizontal="center"/>
      <protection/>
    </xf>
    <xf numFmtId="0" fontId="14" fillId="0" borderId="5" xfId="23" applyFont="1" applyBorder="1">
      <alignment/>
      <protection/>
    </xf>
    <xf numFmtId="3" fontId="14" fillId="0" borderId="5" xfId="23" applyNumberFormat="1" applyFont="1" applyBorder="1">
      <alignment/>
      <protection/>
    </xf>
    <xf numFmtId="4" fontId="14" fillId="0" borderId="5" xfId="23" applyNumberFormat="1" applyFont="1" applyBorder="1">
      <alignment/>
      <protection/>
    </xf>
    <xf numFmtId="0" fontId="15" fillId="0" borderId="5" xfId="23" applyFont="1" applyBorder="1">
      <alignment/>
      <protection/>
    </xf>
    <xf numFmtId="0" fontId="14" fillId="0" borderId="1" xfId="23" applyFont="1" applyBorder="1" applyAlignment="1">
      <alignment horizontal="center"/>
      <protection/>
    </xf>
    <xf numFmtId="0" fontId="15" fillId="0" borderId="12" xfId="23" applyFont="1" applyBorder="1" applyAlignment="1">
      <alignment/>
      <protection/>
    </xf>
    <xf numFmtId="0" fontId="15" fillId="0" borderId="2" xfId="23" applyFont="1" applyBorder="1" applyAlignment="1">
      <alignment/>
      <protection/>
    </xf>
    <xf numFmtId="0" fontId="14" fillId="0" borderId="6" xfId="23" applyFont="1" applyBorder="1" applyAlignment="1">
      <alignment horizontal="center"/>
      <protection/>
    </xf>
    <xf numFmtId="0" fontId="14" fillId="0" borderId="6" xfId="23" applyFont="1" applyBorder="1">
      <alignment/>
      <protection/>
    </xf>
    <xf numFmtId="3" fontId="14" fillId="0" borderId="6" xfId="23" applyNumberFormat="1" applyFont="1" applyBorder="1">
      <alignment/>
      <protection/>
    </xf>
    <xf numFmtId="4" fontId="14" fillId="0" borderId="6" xfId="23" applyNumberFormat="1" applyFont="1" applyBorder="1">
      <alignment/>
      <protection/>
    </xf>
    <xf numFmtId="49" fontId="15" fillId="0" borderId="6" xfId="23" applyNumberFormat="1" applyFont="1" applyBorder="1" applyAlignment="1">
      <alignment/>
      <protection/>
    </xf>
    <xf numFmtId="0" fontId="15" fillId="0" borderId="5" xfId="23" applyNumberFormat="1" applyFont="1" applyBorder="1">
      <alignment/>
      <protection/>
    </xf>
    <xf numFmtId="49" fontId="15" fillId="0" borderId="5" xfId="23" applyNumberFormat="1" applyFont="1" applyBorder="1" applyAlignment="1">
      <alignment/>
      <protection/>
    </xf>
    <xf numFmtId="49" fontId="15" fillId="0" borderId="6" xfId="23" applyNumberFormat="1" applyFont="1" applyBorder="1" applyAlignment="1">
      <alignment horizontal="left" indent="4"/>
      <protection/>
    </xf>
    <xf numFmtId="49" fontId="15" fillId="0" borderId="5" xfId="23" applyNumberFormat="1" applyFont="1" applyBorder="1" applyAlignment="1">
      <alignment horizontal="left" indent="4"/>
      <protection/>
    </xf>
    <xf numFmtId="3" fontId="15" fillId="0" borderId="5" xfId="23" applyNumberFormat="1" applyFont="1" applyBorder="1">
      <alignment/>
      <protection/>
    </xf>
    <xf numFmtId="4" fontId="15" fillId="0" borderId="5" xfId="23" applyNumberFormat="1" applyFont="1" applyBorder="1">
      <alignment/>
      <protection/>
    </xf>
    <xf numFmtId="0" fontId="14" fillId="0" borderId="7" xfId="23" applyFont="1" applyBorder="1" applyAlignment="1">
      <alignment horizontal="center"/>
      <protection/>
    </xf>
    <xf numFmtId="0" fontId="15" fillId="0" borderId="7" xfId="23" applyFont="1" applyBorder="1">
      <alignment/>
      <protection/>
    </xf>
    <xf numFmtId="3" fontId="14" fillId="0" borderId="5" xfId="23" applyNumberFormat="1" applyFont="1" applyBorder="1" applyAlignment="1">
      <alignment/>
      <protection/>
    </xf>
    <xf numFmtId="4" fontId="15" fillId="0" borderId="7" xfId="23" applyNumberFormat="1" applyFont="1" applyBorder="1">
      <alignment/>
      <protection/>
    </xf>
    <xf numFmtId="49" fontId="15" fillId="0" borderId="7" xfId="23" applyNumberFormat="1" applyFont="1" applyBorder="1" applyAlignment="1">
      <alignment/>
      <protection/>
    </xf>
    <xf numFmtId="0" fontId="15" fillId="0" borderId="3" xfId="23" applyFont="1" applyBorder="1">
      <alignment/>
      <protection/>
    </xf>
    <xf numFmtId="3" fontId="14" fillId="0" borderId="6" xfId="23" applyNumberFormat="1" applyFont="1" applyBorder="1" applyAlignment="1">
      <alignment/>
      <protection/>
    </xf>
    <xf numFmtId="4" fontId="15" fillId="0" borderId="4" xfId="23" applyNumberFormat="1" applyFont="1" applyBorder="1">
      <alignment/>
      <protection/>
    </xf>
    <xf numFmtId="0" fontId="14" fillId="0" borderId="3" xfId="23" applyFont="1" applyBorder="1">
      <alignment/>
      <protection/>
    </xf>
    <xf numFmtId="4" fontId="14" fillId="0" borderId="4" xfId="23" applyNumberFormat="1" applyFont="1" applyBorder="1" applyAlignment="1">
      <alignment/>
      <protection/>
    </xf>
    <xf numFmtId="0" fontId="14" fillId="0" borderId="15" xfId="23" applyFont="1" applyBorder="1">
      <alignment/>
      <protection/>
    </xf>
    <xf numFmtId="0" fontId="15" fillId="0" borderId="7" xfId="23" applyNumberFormat="1" applyFont="1" applyBorder="1">
      <alignment/>
      <protection/>
    </xf>
    <xf numFmtId="4" fontId="15" fillId="0" borderId="14" xfId="23" applyNumberFormat="1" applyFont="1" applyBorder="1">
      <alignment/>
      <protection/>
    </xf>
    <xf numFmtId="0" fontId="1" fillId="0" borderId="0" xfId="24" applyFont="1" applyAlignment="1">
      <alignment horizontal="center"/>
      <protection/>
    </xf>
    <xf numFmtId="0" fontId="1" fillId="0" borderId="0" xfId="24" applyFont="1">
      <alignment/>
      <protection/>
    </xf>
    <xf numFmtId="49" fontId="17" fillId="0" borderId="0" xfId="24" applyNumberFormat="1" applyFont="1" applyAlignment="1">
      <alignment/>
      <protection/>
    </xf>
    <xf numFmtId="49" fontId="3" fillId="0" borderId="0" xfId="24" applyNumberFormat="1" applyFont="1" applyAlignment="1">
      <alignment/>
      <protection/>
    </xf>
    <xf numFmtId="49" fontId="17" fillId="0" borderId="0" xfId="24" applyNumberFormat="1" applyFont="1" applyAlignment="1">
      <alignment horizontal="left"/>
      <protection/>
    </xf>
    <xf numFmtId="49" fontId="3" fillId="0" borderId="0" xfId="24" applyNumberFormat="1" applyFont="1" applyAlignment="1">
      <alignment horizontal="left"/>
      <protection/>
    </xf>
    <xf numFmtId="0" fontId="4" fillId="0" borderId="0" xfId="24" applyFont="1" applyAlignment="1">
      <alignment horizontal="center"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24" fillId="0" borderId="0" xfId="24" applyFont="1" applyAlignment="1">
      <alignment horizontal="center"/>
      <protection/>
    </xf>
    <xf numFmtId="0" fontId="23" fillId="0" borderId="0" xfId="24" applyFont="1" applyAlignment="1">
      <alignment horizontal="center"/>
      <protection/>
    </xf>
    <xf numFmtId="0" fontId="17" fillId="0" borderId="0" xfId="24" applyFont="1" applyBorder="1" applyAlignment="1">
      <alignment horizontal="center"/>
      <protection/>
    </xf>
    <xf numFmtId="0" fontId="24" fillId="0" borderId="0" xfId="24" applyFont="1" applyBorder="1" applyAlignment="1">
      <alignment/>
      <protection/>
    </xf>
    <xf numFmtId="0" fontId="32" fillId="3" borderId="1" xfId="24" applyFont="1" applyFill="1" applyBorder="1" applyAlignment="1">
      <alignment horizontal="center" vertical="center"/>
      <protection/>
    </xf>
    <xf numFmtId="0" fontId="32" fillId="3" borderId="6" xfId="24" applyFont="1" applyFill="1" applyBorder="1" applyAlignment="1">
      <alignment horizontal="center" vertical="center"/>
      <protection/>
    </xf>
    <xf numFmtId="0" fontId="32" fillId="3" borderId="12" xfId="24" applyFont="1" applyFill="1" applyBorder="1" applyAlignment="1">
      <alignment horizontal="center" vertical="center"/>
      <protection/>
    </xf>
    <xf numFmtId="0" fontId="32" fillId="3" borderId="6" xfId="24" applyFont="1" applyFill="1" applyBorder="1" applyAlignment="1">
      <alignment horizontal="center"/>
      <protection/>
    </xf>
    <xf numFmtId="0" fontId="33" fillId="3" borderId="3" xfId="24" applyFont="1" applyFill="1" applyBorder="1" applyAlignment="1">
      <alignment horizontal="center" vertical="center"/>
      <protection/>
    </xf>
    <xf numFmtId="0" fontId="33" fillId="3" borderId="7" xfId="24" applyFont="1" applyFill="1" applyBorder="1" applyAlignment="1">
      <alignment horizontal="center" vertical="center"/>
      <protection/>
    </xf>
    <xf numFmtId="0" fontId="33" fillId="3" borderId="13" xfId="24" applyFont="1" applyFill="1" applyBorder="1" applyAlignment="1">
      <alignment horizontal="center" vertical="center"/>
      <protection/>
    </xf>
    <xf numFmtId="0" fontId="32" fillId="3" borderId="7" xfId="24" applyFont="1" applyFill="1" applyBorder="1" applyAlignment="1">
      <alignment horizontal="center"/>
      <protection/>
    </xf>
    <xf numFmtId="0" fontId="14" fillId="0" borderId="18" xfId="24" applyFont="1" applyBorder="1" applyAlignment="1">
      <alignment horizontal="center"/>
      <protection/>
    </xf>
    <xf numFmtId="0" fontId="14" fillId="0" borderId="19" xfId="24" applyFont="1" applyBorder="1" applyAlignment="1">
      <alignment horizontal="center"/>
      <protection/>
    </xf>
    <xf numFmtId="0" fontId="14" fillId="0" borderId="20" xfId="24" applyFont="1" applyBorder="1" applyAlignment="1">
      <alignment horizontal="center"/>
      <protection/>
    </xf>
    <xf numFmtId="0" fontId="3" fillId="0" borderId="21" xfId="24" applyFont="1" applyBorder="1" applyAlignment="1">
      <alignment horizontal="center"/>
      <protection/>
    </xf>
    <xf numFmtId="0" fontId="3" fillId="0" borderId="22" xfId="24" applyFont="1" applyBorder="1">
      <alignment/>
      <protection/>
    </xf>
    <xf numFmtId="0" fontId="3" fillId="0" borderId="23" xfId="24" applyFont="1" applyBorder="1" applyAlignment="1">
      <alignment horizontal="center"/>
      <protection/>
    </xf>
    <xf numFmtId="3" fontId="3" fillId="0" borderId="24" xfId="24" applyNumberFormat="1" applyFont="1" applyBorder="1" applyAlignment="1">
      <alignment horizontal="center"/>
      <protection/>
    </xf>
    <xf numFmtId="0" fontId="1" fillId="0" borderId="25" xfId="24" applyFont="1" applyBorder="1" applyAlignment="1">
      <alignment horizontal="center"/>
      <protection/>
    </xf>
    <xf numFmtId="0" fontId="1" fillId="0" borderId="26" xfId="24" applyFont="1" applyBorder="1">
      <alignment/>
      <protection/>
    </xf>
    <xf numFmtId="0" fontId="1" fillId="0" borderId="23" xfId="24" applyFont="1" applyBorder="1">
      <alignment/>
      <protection/>
    </xf>
    <xf numFmtId="0" fontId="1" fillId="0" borderId="24" xfId="24" applyFont="1" applyBorder="1" applyAlignment="1">
      <alignment horizontal="center"/>
      <protection/>
    </xf>
    <xf numFmtId="0" fontId="1" fillId="0" borderId="27" xfId="24" applyFont="1" applyBorder="1" applyAlignment="1">
      <alignment horizontal="center"/>
      <protection/>
    </xf>
    <xf numFmtId="49" fontId="1" fillId="0" borderId="28" xfId="24" applyNumberFormat="1" applyFont="1" applyBorder="1">
      <alignment/>
      <protection/>
    </xf>
    <xf numFmtId="49" fontId="1" fillId="0" borderId="23" xfId="24" applyNumberFormat="1" applyFont="1" applyBorder="1" applyAlignment="1">
      <alignment horizontal="center"/>
      <protection/>
    </xf>
    <xf numFmtId="49" fontId="1" fillId="0" borderId="24" xfId="24" applyNumberFormat="1" applyFont="1" applyBorder="1" applyAlignment="1">
      <alignment horizontal="center"/>
      <protection/>
    </xf>
    <xf numFmtId="0" fontId="1" fillId="0" borderId="29" xfId="24" applyFont="1" applyBorder="1" applyAlignment="1">
      <alignment horizontal="center"/>
      <protection/>
    </xf>
    <xf numFmtId="49" fontId="1" fillId="0" borderId="30" xfId="24" applyNumberFormat="1" applyFont="1" applyBorder="1">
      <alignment/>
      <protection/>
    </xf>
    <xf numFmtId="0" fontId="3" fillId="0" borderId="31" xfId="24" applyFont="1" applyBorder="1" applyAlignment="1">
      <alignment horizontal="center"/>
      <protection/>
    </xf>
    <xf numFmtId="0" fontId="3" fillId="0" borderId="32" xfId="24" applyFont="1" applyBorder="1">
      <alignment/>
      <protection/>
    </xf>
    <xf numFmtId="0" fontId="17" fillId="0" borderId="31" xfId="24" applyFont="1" applyBorder="1" applyAlignment="1">
      <alignment horizontal="center"/>
      <protection/>
    </xf>
    <xf numFmtId="0" fontId="17" fillId="0" borderId="32" xfId="24" applyFont="1" applyBorder="1">
      <alignment/>
      <protection/>
    </xf>
    <xf numFmtId="0" fontId="1" fillId="0" borderId="23" xfId="24" applyFont="1" applyBorder="1" applyAlignment="1">
      <alignment horizontal="center"/>
      <protection/>
    </xf>
    <xf numFmtId="3" fontId="1" fillId="0" borderId="24" xfId="24" applyNumberFormat="1" applyFont="1" applyBorder="1" applyAlignment="1">
      <alignment horizontal="center"/>
      <protection/>
    </xf>
    <xf numFmtId="0" fontId="15" fillId="0" borderId="25" xfId="24" applyFont="1" applyBorder="1" applyAlignment="1">
      <alignment horizontal="center"/>
      <protection/>
    </xf>
    <xf numFmtId="0" fontId="15" fillId="0" borderId="26" xfId="24" applyFont="1" applyBorder="1">
      <alignment/>
      <protection/>
    </xf>
    <xf numFmtId="49" fontId="15" fillId="0" borderId="23" xfId="24" applyNumberFormat="1" applyFont="1" applyBorder="1" applyAlignment="1">
      <alignment horizontal="center"/>
      <protection/>
    </xf>
    <xf numFmtId="49" fontId="15" fillId="0" borderId="24" xfId="24" applyNumberFormat="1" applyFont="1" applyBorder="1" applyAlignment="1">
      <alignment horizontal="center"/>
      <protection/>
    </xf>
    <xf numFmtId="0" fontId="15" fillId="0" borderId="27" xfId="24" applyFont="1" applyBorder="1" applyAlignment="1">
      <alignment horizontal="center"/>
      <protection/>
    </xf>
    <xf numFmtId="49" fontId="15" fillId="0" borderId="28" xfId="24" applyNumberFormat="1" applyFont="1" applyBorder="1">
      <alignment/>
      <protection/>
    </xf>
    <xf numFmtId="0" fontId="25" fillId="0" borderId="0" xfId="24" applyFont="1">
      <alignment/>
      <protection/>
    </xf>
    <xf numFmtId="0" fontId="15" fillId="0" borderId="29" xfId="24" applyFont="1" applyBorder="1" applyAlignment="1">
      <alignment horizontal="center"/>
      <protection/>
    </xf>
    <xf numFmtId="49" fontId="15" fillId="0" borderId="30" xfId="24" applyNumberFormat="1" applyFont="1" applyBorder="1">
      <alignment/>
      <protection/>
    </xf>
    <xf numFmtId="49" fontId="17" fillId="0" borderId="32" xfId="24" applyNumberFormat="1" applyFont="1" applyBorder="1">
      <alignment/>
      <protection/>
    </xf>
    <xf numFmtId="0" fontId="15" fillId="0" borderId="23" xfId="24" applyFont="1" applyBorder="1" applyAlignment="1">
      <alignment horizontal="center"/>
      <protection/>
    </xf>
    <xf numFmtId="0" fontId="15" fillId="0" borderId="30" xfId="24" applyFont="1" applyBorder="1">
      <alignment/>
      <protection/>
    </xf>
    <xf numFmtId="0" fontId="11" fillId="0" borderId="0" xfId="24" applyFont="1">
      <alignment/>
      <protection/>
    </xf>
    <xf numFmtId="0" fontId="25" fillId="0" borderId="25" xfId="24" applyFont="1" applyBorder="1" applyAlignment="1">
      <alignment horizontal="center"/>
      <protection/>
    </xf>
    <xf numFmtId="49" fontId="15" fillId="0" borderId="26" xfId="24" applyNumberFormat="1" applyFont="1" applyBorder="1">
      <alignment/>
      <protection/>
    </xf>
    <xf numFmtId="3" fontId="15" fillId="0" borderId="24" xfId="24" applyNumberFormat="1" applyFont="1" applyBorder="1" applyAlignment="1">
      <alignment horizontal="center"/>
      <protection/>
    </xf>
    <xf numFmtId="0" fontId="25" fillId="0" borderId="27" xfId="24" applyFont="1" applyBorder="1" applyAlignment="1">
      <alignment horizontal="center"/>
      <protection/>
    </xf>
    <xf numFmtId="0" fontId="25" fillId="0" borderId="29" xfId="24" applyFont="1" applyBorder="1" applyAlignment="1">
      <alignment horizontal="center"/>
      <protection/>
    </xf>
    <xf numFmtId="0" fontId="25" fillId="0" borderId="33" xfId="24" applyFont="1" applyBorder="1" applyAlignment="1">
      <alignment horizontal="center"/>
      <protection/>
    </xf>
    <xf numFmtId="49" fontId="15" fillId="0" borderId="34" xfId="24" applyNumberFormat="1" applyFont="1" applyBorder="1">
      <alignment/>
      <protection/>
    </xf>
    <xf numFmtId="49" fontId="15" fillId="0" borderId="32" xfId="24" applyNumberFormat="1" applyFont="1" applyBorder="1">
      <alignment/>
      <protection/>
    </xf>
    <xf numFmtId="49" fontId="15" fillId="0" borderId="23" xfId="24" applyNumberFormat="1" applyFont="1" applyBorder="1" applyAlignment="1">
      <alignment horizontal="center"/>
      <protection/>
    </xf>
    <xf numFmtId="3" fontId="15" fillId="0" borderId="24" xfId="24" applyNumberFormat="1" applyFont="1" applyBorder="1" applyAlignment="1">
      <alignment horizontal="center"/>
      <protection/>
    </xf>
    <xf numFmtId="49" fontId="15" fillId="0" borderId="26" xfId="24" applyNumberFormat="1" applyFont="1" applyBorder="1" applyAlignment="1">
      <alignment wrapText="1"/>
      <protection/>
    </xf>
    <xf numFmtId="49" fontId="15" fillId="0" borderId="30" xfId="24" applyNumberFormat="1" applyFont="1" applyBorder="1" applyAlignment="1">
      <alignment wrapText="1"/>
      <protection/>
    </xf>
    <xf numFmtId="0" fontId="3" fillId="0" borderId="0" xfId="24" applyFont="1">
      <alignment/>
      <protection/>
    </xf>
    <xf numFmtId="49" fontId="3" fillId="0" borderId="32" xfId="24" applyNumberFormat="1" applyFont="1" applyBorder="1">
      <alignment/>
      <protection/>
    </xf>
    <xf numFmtId="49" fontId="3" fillId="0" borderId="23" xfId="24" applyNumberFormat="1" applyFont="1" applyBorder="1" applyAlignment="1">
      <alignment horizontal="center"/>
      <protection/>
    </xf>
    <xf numFmtId="49" fontId="1" fillId="0" borderId="26" xfId="24" applyNumberFormat="1" applyFont="1" applyBorder="1">
      <alignment/>
      <protection/>
    </xf>
    <xf numFmtId="49" fontId="1" fillId="0" borderId="23" xfId="24" applyNumberFormat="1" applyFont="1" applyBorder="1">
      <alignment/>
      <protection/>
    </xf>
    <xf numFmtId="0" fontId="1" fillId="0" borderId="35" xfId="24" applyFont="1" applyBorder="1" applyAlignment="1">
      <alignment horizontal="center"/>
      <protection/>
    </xf>
    <xf numFmtId="49" fontId="1" fillId="0" borderId="36" xfId="24" applyNumberFormat="1" applyFont="1" applyBorder="1">
      <alignment/>
      <protection/>
    </xf>
    <xf numFmtId="0" fontId="1" fillId="0" borderId="0" xfId="26" applyFont="1">
      <alignment/>
      <protection/>
    </xf>
    <xf numFmtId="0" fontId="17" fillId="0" borderId="0" xfId="26" applyFont="1">
      <alignment/>
      <protection/>
    </xf>
    <xf numFmtId="0" fontId="3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0" fontId="12" fillId="0" borderId="0" xfId="26" applyFont="1" applyAlignment="1">
      <alignment horizontal="center"/>
      <protection/>
    </xf>
    <xf numFmtId="0" fontId="17" fillId="2" borderId="11" xfId="26" applyFont="1" applyFill="1" applyBorder="1" applyAlignment="1">
      <alignment horizontal="center" vertical="top"/>
      <protection/>
    </xf>
    <xf numFmtId="0" fontId="17" fillId="2" borderId="11" xfId="26" applyFont="1" applyFill="1" applyBorder="1" applyAlignment="1">
      <alignment horizontal="center" vertical="top" wrapText="1"/>
      <protection/>
    </xf>
    <xf numFmtId="0" fontId="24" fillId="2" borderId="11" xfId="26" applyFont="1" applyFill="1" applyBorder="1" applyAlignment="1">
      <alignment horizontal="center" vertical="top"/>
      <protection/>
    </xf>
    <xf numFmtId="0" fontId="1" fillId="0" borderId="6" xfId="26" applyFont="1" applyBorder="1">
      <alignment/>
      <protection/>
    </xf>
    <xf numFmtId="0" fontId="1" fillId="0" borderId="5" xfId="26" applyFont="1" applyBorder="1">
      <alignment/>
      <protection/>
    </xf>
    <xf numFmtId="0" fontId="1" fillId="0" borderId="5" xfId="26" applyFont="1" applyBorder="1" applyAlignment="1">
      <alignment horizontal="center"/>
      <protection/>
    </xf>
    <xf numFmtId="3" fontId="1" fillId="0" borderId="5" xfId="26" applyNumberFormat="1" applyFont="1" applyBorder="1">
      <alignment/>
      <protection/>
    </xf>
    <xf numFmtId="0" fontId="1" fillId="0" borderId="7" xfId="26" applyFont="1" applyBorder="1">
      <alignment/>
      <protection/>
    </xf>
    <xf numFmtId="0" fontId="6" fillId="0" borderId="0" xfId="26" applyFont="1">
      <alignment/>
      <protection/>
    </xf>
    <xf numFmtId="0" fontId="17" fillId="0" borderId="0" xfId="26" applyFont="1" applyAlignment="1">
      <alignment horizontal="center"/>
      <protection/>
    </xf>
    <xf numFmtId="0" fontId="15" fillId="0" borderId="0" xfId="27" applyFont="1">
      <alignment/>
      <protection/>
    </xf>
    <xf numFmtId="0" fontId="2" fillId="0" borderId="0" xfId="27" applyFont="1">
      <alignment/>
      <protection/>
    </xf>
    <xf numFmtId="0" fontId="14" fillId="0" borderId="0" xfId="27" applyFont="1">
      <alignment/>
      <protection/>
    </xf>
    <xf numFmtId="0" fontId="4" fillId="0" borderId="0" xfId="27" applyFont="1" applyAlignment="1">
      <alignment horizontal="center"/>
      <protection/>
    </xf>
    <xf numFmtId="0" fontId="14" fillId="4" borderId="6" xfId="27" applyFont="1" applyFill="1" applyBorder="1" applyAlignment="1">
      <alignment horizontal="center"/>
      <protection/>
    </xf>
    <xf numFmtId="0" fontId="14" fillId="4" borderId="1" xfId="27" applyFont="1" applyFill="1" applyBorder="1" applyAlignment="1">
      <alignment horizontal="center"/>
      <protection/>
    </xf>
    <xf numFmtId="0" fontId="15" fillId="0" borderId="2" xfId="27" applyFont="1" applyBorder="1" applyAlignment="1">
      <alignment horizontal="center"/>
      <protection/>
    </xf>
    <xf numFmtId="0" fontId="14" fillId="4" borderId="5" xfId="27" applyFont="1" applyFill="1" applyBorder="1" applyAlignment="1">
      <alignment horizontal="center"/>
      <protection/>
    </xf>
    <xf numFmtId="0" fontId="14" fillId="4" borderId="15" xfId="27" applyFont="1" applyFill="1" applyBorder="1" applyAlignment="1">
      <alignment horizontal="center"/>
      <protection/>
    </xf>
    <xf numFmtId="0" fontId="15" fillId="0" borderId="14" xfId="27" applyFont="1" applyBorder="1" applyAlignment="1">
      <alignment horizontal="center"/>
      <protection/>
    </xf>
    <xf numFmtId="0" fontId="14" fillId="4" borderId="7" xfId="27" applyFont="1" applyFill="1" applyBorder="1" applyAlignment="1">
      <alignment horizontal="center"/>
      <protection/>
    </xf>
    <xf numFmtId="0" fontId="14" fillId="4" borderId="7" xfId="27" applyFont="1" applyFill="1" applyBorder="1" applyAlignment="1">
      <alignment horizontal="center" wrapText="1"/>
      <protection/>
    </xf>
    <xf numFmtId="0" fontId="14" fillId="4" borderId="11" xfId="27" applyFont="1" applyFill="1" applyBorder="1" applyAlignment="1">
      <alignment horizontal="center"/>
      <protection/>
    </xf>
    <xf numFmtId="0" fontId="14" fillId="4" borderId="0" xfId="27" applyFont="1" applyFill="1" applyAlignment="1">
      <alignment horizontal="center"/>
      <protection/>
    </xf>
    <xf numFmtId="0" fontId="14" fillId="4" borderId="7" xfId="27" applyFont="1" applyFill="1" applyBorder="1" applyAlignment="1">
      <alignment horizontal="center" vertical="center"/>
      <protection/>
    </xf>
    <xf numFmtId="0" fontId="14" fillId="0" borderId="11" xfId="27" applyFont="1" applyBorder="1" applyAlignment="1">
      <alignment horizontal="center"/>
      <protection/>
    </xf>
    <xf numFmtId="0" fontId="15" fillId="0" borderId="11" xfId="27" applyFont="1" applyBorder="1">
      <alignment/>
      <protection/>
    </xf>
    <xf numFmtId="0" fontId="15" fillId="0" borderId="11" xfId="27" applyFont="1" applyBorder="1" applyAlignment="1">
      <alignment horizontal="center"/>
      <protection/>
    </xf>
    <xf numFmtId="3" fontId="15" fillId="0" borderId="11" xfId="27" applyNumberFormat="1" applyFont="1" applyBorder="1">
      <alignment/>
      <protection/>
    </xf>
    <xf numFmtId="3" fontId="15" fillId="0" borderId="11" xfId="27" applyNumberFormat="1" applyFont="1" applyBorder="1" applyAlignment="1">
      <alignment horizontal="center"/>
      <protection/>
    </xf>
    <xf numFmtId="3" fontId="15" fillId="0" borderId="11" xfId="27" applyNumberFormat="1" applyFont="1" applyBorder="1" applyAlignment="1" quotePrefix="1">
      <alignment horizontal="center"/>
      <protection/>
    </xf>
    <xf numFmtId="0" fontId="14" fillId="0" borderId="11" xfId="27" applyFont="1" applyBorder="1">
      <alignment/>
      <protection/>
    </xf>
    <xf numFmtId="0" fontId="1" fillId="0" borderId="0" xfId="27" applyFont="1">
      <alignment/>
      <protection/>
    </xf>
    <xf numFmtId="0" fontId="14" fillId="0" borderId="8" xfId="27" applyFont="1" applyBorder="1" applyAlignment="1">
      <alignment horizontal="center"/>
      <protection/>
    </xf>
    <xf numFmtId="0" fontId="14" fillId="0" borderId="9" xfId="27" applyFont="1" applyBorder="1" applyAlignment="1">
      <alignment horizontal="center"/>
      <protection/>
    </xf>
    <xf numFmtId="3" fontId="14" fillId="0" borderId="11" xfId="27" applyNumberFormat="1" applyFont="1" applyBorder="1" applyAlignment="1">
      <alignment horizontal="right"/>
      <protection/>
    </xf>
    <xf numFmtId="3" fontId="14" fillId="0" borderId="11" xfId="27" applyNumberFormat="1" applyFont="1" applyBorder="1" applyAlignment="1">
      <alignment horizontal="center"/>
      <protection/>
    </xf>
    <xf numFmtId="0" fontId="15" fillId="0" borderId="0" xfId="25">
      <alignment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14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0" fontId="14" fillId="4" borderId="6" xfId="25" applyFont="1" applyFill="1" applyBorder="1" applyAlignment="1">
      <alignment horizontal="center"/>
      <protection/>
    </xf>
    <xf numFmtId="0" fontId="14" fillId="4" borderId="1" xfId="25" applyFont="1" applyFill="1" applyBorder="1" applyAlignment="1">
      <alignment horizontal="center"/>
      <protection/>
    </xf>
    <xf numFmtId="0" fontId="14" fillId="4" borderId="1" xfId="25" applyFont="1" applyFill="1" applyBorder="1" applyAlignment="1">
      <alignment horizontal="center"/>
      <protection/>
    </xf>
    <xf numFmtId="0" fontId="15" fillId="0" borderId="2" xfId="25" applyBorder="1" applyAlignment="1">
      <alignment horizontal="center"/>
      <protection/>
    </xf>
    <xf numFmtId="0" fontId="14" fillId="4" borderId="12" xfId="25" applyFont="1" applyFill="1" applyBorder="1" applyAlignment="1">
      <alignment horizontal="center"/>
      <protection/>
    </xf>
    <xf numFmtId="0" fontId="15" fillId="0" borderId="12" xfId="25" applyBorder="1" applyAlignment="1">
      <alignment horizontal="center"/>
      <protection/>
    </xf>
    <xf numFmtId="0" fontId="14" fillId="4" borderId="5" xfId="25" applyFont="1" applyFill="1" applyBorder="1" applyAlignment="1">
      <alignment horizontal="center"/>
      <protection/>
    </xf>
    <xf numFmtId="0" fontId="14" fillId="4" borderId="3" xfId="25" applyFont="1" applyFill="1" applyBorder="1" applyAlignment="1">
      <alignment horizontal="center"/>
      <protection/>
    </xf>
    <xf numFmtId="0" fontId="14" fillId="4" borderId="15" xfId="25" applyFont="1" applyFill="1" applyBorder="1" applyAlignment="1">
      <alignment horizontal="center"/>
      <protection/>
    </xf>
    <xf numFmtId="0" fontId="15" fillId="0" borderId="14" xfId="25" applyBorder="1" applyAlignment="1">
      <alignment horizontal="center"/>
      <protection/>
    </xf>
    <xf numFmtId="0" fontId="14" fillId="4" borderId="13" xfId="25" applyFont="1" applyFill="1" applyBorder="1" applyAlignment="1">
      <alignment horizontal="center"/>
      <protection/>
    </xf>
    <xf numFmtId="0" fontId="15" fillId="0" borderId="13" xfId="25" applyBorder="1" applyAlignment="1">
      <alignment horizontal="center"/>
      <protection/>
    </xf>
    <xf numFmtId="0" fontId="14" fillId="4" borderId="7" xfId="25" applyFont="1" applyFill="1" applyBorder="1" applyAlignment="1">
      <alignment horizontal="center"/>
      <protection/>
    </xf>
    <xf numFmtId="0" fontId="14" fillId="4" borderId="15" xfId="25" applyFont="1" applyFill="1" applyBorder="1" applyAlignment="1">
      <alignment horizontal="center"/>
      <protection/>
    </xf>
    <xf numFmtId="0" fontId="14" fillId="4" borderId="11" xfId="25" applyFont="1" applyFill="1" applyBorder="1" applyAlignment="1">
      <alignment horizontal="center"/>
      <protection/>
    </xf>
    <xf numFmtId="0" fontId="14" fillId="4" borderId="14" xfId="25" applyFont="1" applyFill="1" applyBorder="1" applyAlignment="1">
      <alignment horizontal="center"/>
      <protection/>
    </xf>
    <xf numFmtId="0" fontId="14" fillId="4" borderId="0" xfId="25" applyFont="1" applyFill="1" applyAlignment="1">
      <alignment horizontal="center"/>
      <protection/>
    </xf>
    <xf numFmtId="0" fontId="14" fillId="0" borderId="11" xfId="25" applyFont="1" applyBorder="1" applyAlignment="1">
      <alignment horizontal="center"/>
      <protection/>
    </xf>
    <xf numFmtId="0" fontId="14" fillId="0" borderId="7" xfId="25" applyFont="1" applyBorder="1" applyAlignment="1">
      <alignment horizontal="center"/>
      <protection/>
    </xf>
    <xf numFmtId="0" fontId="1" fillId="0" borderId="11" xfId="25" applyFont="1" applyBorder="1">
      <alignment/>
      <protection/>
    </xf>
    <xf numFmtId="0" fontId="3" fillId="0" borderId="11" xfId="25" applyFont="1" applyBorder="1">
      <alignment/>
      <protection/>
    </xf>
    <xf numFmtId="0" fontId="1" fillId="0" borderId="11" xfId="25" applyFont="1" applyBorder="1" applyAlignment="1">
      <alignment horizontal="center"/>
      <protection/>
    </xf>
    <xf numFmtId="0" fontId="1" fillId="0" borderId="11" xfId="25" applyFont="1" applyBorder="1" applyAlignment="1" quotePrefix="1">
      <alignment horizontal="center"/>
      <protection/>
    </xf>
    <xf numFmtId="3" fontId="1" fillId="0" borderId="11" xfId="25" applyNumberFormat="1" applyFont="1" applyBorder="1" applyAlignment="1">
      <alignment horizontal="center"/>
      <protection/>
    </xf>
    <xf numFmtId="3" fontId="1" fillId="0" borderId="11" xfId="25" applyNumberFormat="1" applyFont="1" applyBorder="1" applyAlignment="1" quotePrefix="1">
      <alignment horizontal="center"/>
      <protection/>
    </xf>
    <xf numFmtId="3" fontId="1" fillId="0" borderId="11" xfId="25" applyNumberFormat="1" applyFont="1" applyBorder="1">
      <alignment/>
      <protection/>
    </xf>
    <xf numFmtId="0" fontId="3" fillId="0" borderId="8" xfId="25" applyFont="1" applyBorder="1" applyAlignment="1">
      <alignment horizontal="center"/>
      <protection/>
    </xf>
    <xf numFmtId="0" fontId="3" fillId="0" borderId="9" xfId="25" applyFont="1" applyBorder="1" applyAlignment="1">
      <alignment horizontal="center"/>
      <protection/>
    </xf>
    <xf numFmtId="0" fontId="3" fillId="0" borderId="11" xfId="25" applyFont="1" applyBorder="1" applyAlignment="1">
      <alignment horizontal="center"/>
      <protection/>
    </xf>
    <xf numFmtId="0" fontId="3" fillId="0" borderId="11" xfId="25" applyFont="1" applyBorder="1" applyAlignment="1" quotePrefix="1">
      <alignment horizontal="center"/>
      <protection/>
    </xf>
    <xf numFmtId="3" fontId="3" fillId="0" borderId="11" xfId="25" applyNumberFormat="1" applyFont="1" applyBorder="1" applyAlignment="1">
      <alignment horizontal="center"/>
      <protection/>
    </xf>
    <xf numFmtId="3" fontId="3" fillId="0" borderId="11" xfId="25" applyNumberFormat="1" applyFont="1" applyBorder="1">
      <alignment/>
      <protection/>
    </xf>
    <xf numFmtId="0" fontId="1" fillId="0" borderId="11" xfId="25" applyFont="1" applyBorder="1" applyAlignment="1">
      <alignment horizontal="right"/>
      <protection/>
    </xf>
    <xf numFmtId="3" fontId="3" fillId="0" borderId="11" xfId="25" applyNumberFormat="1" applyFont="1" applyBorder="1" applyAlignment="1" quotePrefix="1">
      <alignment horizontal="center"/>
      <protection/>
    </xf>
    <xf numFmtId="0" fontId="3" fillId="0" borderId="0" xfId="18" applyFont="1" applyAlignment="1">
      <alignment/>
      <protection/>
    </xf>
    <xf numFmtId="0" fontId="3" fillId="0" borderId="0" xfId="18" applyFont="1" applyAlignment="1">
      <alignment horizontal="left"/>
      <protection/>
    </xf>
    <xf numFmtId="0" fontId="1" fillId="0" borderId="0" xfId="18" applyFont="1">
      <alignment/>
      <protection/>
    </xf>
    <xf numFmtId="0" fontId="17" fillId="0" borderId="0" xfId="18" applyFont="1">
      <alignment/>
      <protection/>
    </xf>
    <xf numFmtId="0" fontId="1" fillId="0" borderId="0" xfId="18" applyFont="1" applyAlignment="1">
      <alignment/>
      <protection/>
    </xf>
    <xf numFmtId="0" fontId="3" fillId="0" borderId="0" xfId="18" applyFont="1" applyAlignment="1">
      <alignment horizontal="center"/>
      <protection/>
    </xf>
    <xf numFmtId="0" fontId="1" fillId="0" borderId="0" xfId="18" applyFont="1" applyAlignment="1">
      <alignment/>
      <protection/>
    </xf>
    <xf numFmtId="0" fontId="3" fillId="2" borderId="11" xfId="18" applyFont="1" applyFill="1" applyBorder="1" applyAlignment="1">
      <alignment horizontal="center"/>
      <protection/>
    </xf>
    <xf numFmtId="0" fontId="15" fillId="2" borderId="6" xfId="18" applyFont="1" applyFill="1" applyBorder="1" applyAlignment="1">
      <alignment horizontal="center"/>
      <protection/>
    </xf>
    <xf numFmtId="0" fontId="3" fillId="2" borderId="6" xfId="18" applyFont="1" applyFill="1" applyBorder="1" applyAlignment="1">
      <alignment horizontal="center"/>
      <protection/>
    </xf>
    <xf numFmtId="0" fontId="15" fillId="0" borderId="0" xfId="18" applyFont="1" applyAlignment="1">
      <alignment horizontal="center"/>
      <protection/>
    </xf>
    <xf numFmtId="0" fontId="3" fillId="0" borderId="11" xfId="18" applyFont="1" applyFill="1" applyBorder="1" applyAlignment="1">
      <alignment horizontal="center"/>
      <protection/>
    </xf>
    <xf numFmtId="0" fontId="3" fillId="0" borderId="8" xfId="18" applyFont="1" applyFill="1" applyBorder="1" applyAlignment="1">
      <alignment horizontal="center"/>
      <protection/>
    </xf>
    <xf numFmtId="0" fontId="3" fillId="0" borderId="10" xfId="18" applyFont="1" applyFill="1" applyBorder="1" applyAlignment="1">
      <alignment horizontal="center"/>
      <protection/>
    </xf>
    <xf numFmtId="0" fontId="15" fillId="0" borderId="9" xfId="18" applyBorder="1" applyAlignment="1">
      <alignment horizontal="center"/>
      <protection/>
    </xf>
    <xf numFmtId="0" fontId="1" fillId="0" borderId="11" xfId="18" applyFont="1" applyFill="1" applyBorder="1" applyAlignment="1">
      <alignment horizontal="center" vertical="center"/>
      <protection/>
    </xf>
    <xf numFmtId="0" fontId="34" fillId="0" borderId="11" xfId="18" applyFont="1" applyFill="1" applyBorder="1" applyAlignment="1">
      <alignment horizontal="center" vertical="center"/>
      <protection/>
    </xf>
    <xf numFmtId="0" fontId="34" fillId="0" borderId="11" xfId="18" applyFont="1" applyFill="1" applyBorder="1" applyAlignment="1">
      <alignment horizontal="left" vertical="center"/>
      <protection/>
    </xf>
    <xf numFmtId="3" fontId="3" fillId="0" borderId="11" xfId="18" applyNumberFormat="1" applyFont="1" applyFill="1" applyBorder="1" applyAlignment="1">
      <alignment horizontal="right" vertical="center"/>
      <protection/>
    </xf>
    <xf numFmtId="0" fontId="1" fillId="0" borderId="5" xfId="18" applyFont="1" applyFill="1" applyBorder="1" applyAlignment="1">
      <alignment horizontal="center"/>
      <protection/>
    </xf>
    <xf numFmtId="0" fontId="1" fillId="0" borderId="5" xfId="18" applyFont="1" applyFill="1" applyBorder="1" applyAlignment="1">
      <alignment horizontal="center"/>
      <protection/>
    </xf>
    <xf numFmtId="0" fontId="1" fillId="0" borderId="5" xfId="18" applyFont="1" applyFill="1" applyBorder="1" applyAlignment="1">
      <alignment horizontal="left"/>
      <protection/>
    </xf>
    <xf numFmtId="3" fontId="1" fillId="0" borderId="5" xfId="18" applyNumberFormat="1" applyFont="1" applyFill="1" applyBorder="1" applyAlignment="1">
      <alignment horizontal="right"/>
      <protection/>
    </xf>
    <xf numFmtId="0" fontId="3" fillId="0" borderId="5" xfId="18" applyFont="1" applyFill="1" applyBorder="1" applyAlignment="1">
      <alignment horizontal="center"/>
      <protection/>
    </xf>
    <xf numFmtId="0" fontId="1" fillId="0" borderId="7" xfId="18" applyFont="1" applyFill="1" applyBorder="1" applyAlignment="1">
      <alignment horizontal="center"/>
      <protection/>
    </xf>
    <xf numFmtId="0" fontId="3" fillId="0" borderId="7" xfId="18" applyFont="1" applyFill="1" applyBorder="1" applyAlignment="1">
      <alignment horizontal="center"/>
      <protection/>
    </xf>
    <xf numFmtId="0" fontId="3" fillId="0" borderId="7" xfId="18" applyFont="1" applyBorder="1" applyAlignment="1">
      <alignment horizontal="center"/>
      <protection/>
    </xf>
    <xf numFmtId="0" fontId="3" fillId="0" borderId="15" xfId="18" applyFont="1" applyBorder="1" applyAlignment="1">
      <alignment horizontal="center"/>
      <protection/>
    </xf>
    <xf numFmtId="0" fontId="3" fillId="0" borderId="13" xfId="18" applyFont="1" applyBorder="1" applyAlignment="1">
      <alignment horizontal="center"/>
      <protection/>
    </xf>
    <xf numFmtId="0" fontId="1" fillId="0" borderId="13" xfId="18" applyFont="1" applyBorder="1" applyAlignment="1">
      <alignment horizontal="center"/>
      <protection/>
    </xf>
    <xf numFmtId="0" fontId="3" fillId="0" borderId="14" xfId="18" applyFont="1" applyBorder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34" fillId="0" borderId="6" xfId="18" applyFont="1" applyBorder="1" applyAlignment="1">
      <alignment horizontal="center" vertical="center"/>
      <protection/>
    </xf>
    <xf numFmtId="0" fontId="17" fillId="0" borderId="6" xfId="18" applyFont="1" applyBorder="1" applyAlignment="1">
      <alignment horizontal="center" vertical="center"/>
      <protection/>
    </xf>
    <xf numFmtId="0" fontId="34" fillId="0" borderId="6" xfId="18" applyFont="1" applyBorder="1" applyAlignment="1">
      <alignment horizontal="left" vertical="center" wrapText="1"/>
      <protection/>
    </xf>
    <xf numFmtId="3" fontId="3" fillId="0" borderId="6" xfId="18" applyNumberFormat="1" applyFont="1" applyBorder="1" applyAlignment="1">
      <alignment horizontal="right" vertical="center"/>
      <protection/>
    </xf>
    <xf numFmtId="0" fontId="1" fillId="0" borderId="3" xfId="18" applyFont="1" applyBorder="1">
      <alignment/>
      <protection/>
    </xf>
    <xf numFmtId="0" fontId="23" fillId="0" borderId="7" xfId="18" applyFont="1" applyBorder="1" applyAlignment="1">
      <alignment horizontal="center" vertical="center"/>
      <protection/>
    </xf>
    <xf numFmtId="0" fontId="23" fillId="0" borderId="7" xfId="18" applyFont="1" applyBorder="1" applyAlignment="1">
      <alignment horizontal="left" vertical="center"/>
      <protection/>
    </xf>
    <xf numFmtId="3" fontId="15" fillId="0" borderId="7" xfId="18" applyNumberFormat="1" applyBorder="1" applyAlignment="1">
      <alignment horizontal="right" vertical="center"/>
      <protection/>
    </xf>
    <xf numFmtId="0" fontId="1" fillId="0" borderId="5" xfId="18" applyFont="1" applyBorder="1">
      <alignment/>
      <protection/>
    </xf>
    <xf numFmtId="0" fontId="1" fillId="0" borderId="5" xfId="18" applyFont="1" applyBorder="1" applyAlignment="1">
      <alignment horizontal="center"/>
      <protection/>
    </xf>
    <xf numFmtId="3" fontId="1" fillId="0" borderId="5" xfId="18" applyNumberFormat="1" applyFont="1" applyBorder="1">
      <alignment/>
      <protection/>
    </xf>
    <xf numFmtId="0" fontId="4" fillId="0" borderId="37" xfId="18" applyFont="1" applyBorder="1" applyAlignment="1">
      <alignment horizontal="left"/>
      <protection/>
    </xf>
    <xf numFmtId="0" fontId="4" fillId="0" borderId="38" xfId="18" applyFont="1" applyBorder="1" applyAlignment="1">
      <alignment horizontal="left"/>
      <protection/>
    </xf>
    <xf numFmtId="0" fontId="4" fillId="0" borderId="32" xfId="18" applyFont="1" applyBorder="1" applyAlignment="1">
      <alignment horizontal="left"/>
      <protection/>
    </xf>
    <xf numFmtId="3" fontId="4" fillId="0" borderId="31" xfId="18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17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Alignment="1">
      <alignment horizontal="center"/>
      <protection/>
    </xf>
    <xf numFmtId="0" fontId="15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3" fillId="2" borderId="11" xfId="19" applyFont="1" applyFill="1" applyBorder="1" applyAlignment="1">
      <alignment horizontal="center"/>
      <protection/>
    </xf>
    <xf numFmtId="0" fontId="3" fillId="2" borderId="8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  <xf numFmtId="0" fontId="15" fillId="2" borderId="11" xfId="19" applyFont="1" applyFill="1" applyBorder="1" applyAlignment="1">
      <alignment horizontal="center"/>
      <protection/>
    </xf>
    <xf numFmtId="0" fontId="15" fillId="2" borderId="8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12" xfId="19" applyFont="1" applyBorder="1" applyAlignment="1">
      <alignment horizontal="center"/>
      <protection/>
    </xf>
    <xf numFmtId="0" fontId="14" fillId="0" borderId="12" xfId="19" applyFont="1" applyBorder="1" applyAlignment="1">
      <alignment horizontal="center"/>
      <protection/>
    </xf>
    <xf numFmtId="0" fontId="14" fillId="0" borderId="2" xfId="19" applyFont="1" applyBorder="1" applyAlignment="1">
      <alignment horizontal="center"/>
      <protection/>
    </xf>
    <xf numFmtId="0" fontId="1" fillId="0" borderId="6" xfId="19" applyFont="1" applyFill="1" applyBorder="1" applyAlignment="1">
      <alignment horizontal="center"/>
      <protection/>
    </xf>
    <xf numFmtId="0" fontId="34" fillId="0" borderId="6" xfId="19" applyFont="1" applyFill="1" applyBorder="1" applyAlignment="1">
      <alignment horizontal="center" vertical="center"/>
      <protection/>
    </xf>
    <xf numFmtId="0" fontId="34" fillId="0" borderId="6" xfId="19" applyFont="1" applyFill="1" applyBorder="1" applyAlignment="1">
      <alignment horizontal="left" vertical="center"/>
      <protection/>
    </xf>
    <xf numFmtId="3" fontId="3" fillId="0" borderId="6" xfId="19" applyNumberFormat="1" applyFont="1" applyFill="1" applyBorder="1" applyAlignment="1">
      <alignment horizontal="right" vertical="center"/>
      <protection/>
    </xf>
    <xf numFmtId="0" fontId="1" fillId="0" borderId="5" xfId="19" applyFont="1" applyFill="1" applyBorder="1" applyAlignment="1">
      <alignment horizontal="center"/>
      <protection/>
    </xf>
    <xf numFmtId="0" fontId="34" fillId="0" borderId="7" xfId="19" applyFont="1" applyFill="1" applyBorder="1" applyAlignment="1">
      <alignment horizontal="center" vertical="center"/>
      <protection/>
    </xf>
    <xf numFmtId="0" fontId="34" fillId="0" borderId="7" xfId="19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34" fillId="0" borderId="5" xfId="19" applyFont="1" applyFill="1" applyBorder="1" applyAlignment="1">
      <alignment horizontal="center" vertical="center"/>
      <protection/>
    </xf>
    <xf numFmtId="0" fontId="34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1" fillId="0" borderId="5" xfId="19" applyFont="1" applyFill="1" applyBorder="1" applyAlignment="1">
      <alignment horizontal="left"/>
      <protection/>
    </xf>
    <xf numFmtId="3" fontId="1" fillId="0" borderId="5" xfId="19" applyNumberFormat="1" applyFont="1" applyFill="1" applyBorder="1" applyAlignment="1">
      <alignment horizontal="right"/>
      <protection/>
    </xf>
    <xf numFmtId="0" fontId="1" fillId="0" borderId="7" xfId="19" applyFont="1" applyFill="1" applyBorder="1" applyAlignment="1">
      <alignment horizontal="center"/>
      <protection/>
    </xf>
    <xf numFmtId="0" fontId="3" fillId="0" borderId="7" xfId="19" applyFont="1" applyFill="1" applyBorder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3" fillId="0" borderId="15" xfId="19" applyFont="1" applyBorder="1" applyAlignment="1">
      <alignment horizontal="center"/>
      <protection/>
    </xf>
    <xf numFmtId="0" fontId="15" fillId="0" borderId="13" xfId="19" applyBorder="1" applyAlignment="1">
      <alignment/>
      <protection/>
    </xf>
    <xf numFmtId="0" fontId="15" fillId="0" borderId="14" xfId="19" applyBorder="1" applyAlignment="1">
      <alignment/>
      <protection/>
    </xf>
    <xf numFmtId="0" fontId="1" fillId="0" borderId="0" xfId="19" applyFont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0" fontId="34" fillId="0" borderId="2" xfId="19" applyFont="1" applyBorder="1" applyAlignment="1">
      <alignment horizontal="center" vertical="center"/>
      <protection/>
    </xf>
    <xf numFmtId="0" fontId="34" fillId="0" borderId="6" xfId="19" applyFont="1" applyBorder="1" applyAlignment="1">
      <alignment horizontal="center" vertical="center"/>
      <protection/>
    </xf>
    <xf numFmtId="0" fontId="34" fillId="0" borderId="6" xfId="19" applyFont="1" applyBorder="1" applyAlignment="1">
      <alignment vertical="center" wrapText="1"/>
      <protection/>
    </xf>
    <xf numFmtId="3" fontId="3" fillId="0" borderId="6" xfId="19" applyNumberFormat="1" applyFont="1" applyBorder="1" applyAlignment="1">
      <alignment vertical="center"/>
      <protection/>
    </xf>
    <xf numFmtId="0" fontId="1" fillId="0" borderId="5" xfId="19" applyFont="1" applyBorder="1">
      <alignment/>
      <protection/>
    </xf>
    <xf numFmtId="0" fontId="23" fillId="0" borderId="4" xfId="19" applyFont="1" applyBorder="1" applyAlignment="1">
      <alignment vertical="center"/>
      <protection/>
    </xf>
    <xf numFmtId="0" fontId="23" fillId="0" borderId="5" xfId="19" applyFont="1" applyBorder="1" applyAlignment="1">
      <alignment vertical="center"/>
      <protection/>
    </xf>
    <xf numFmtId="3" fontId="14" fillId="0" borderId="5" xfId="19" applyNumberFormat="1" applyFont="1" applyBorder="1" applyAlignment="1">
      <alignment vertical="center"/>
      <protection/>
    </xf>
    <xf numFmtId="0" fontId="1" fillId="0" borderId="6" xfId="19" applyFont="1" applyBorder="1">
      <alignment/>
      <protection/>
    </xf>
    <xf numFmtId="3" fontId="1" fillId="0" borderId="6" xfId="19" applyNumberFormat="1" applyFont="1" applyBorder="1">
      <alignment/>
      <protection/>
    </xf>
    <xf numFmtId="3" fontId="1" fillId="0" borderId="5" xfId="19" applyNumberFormat="1" applyFont="1" applyBorder="1">
      <alignment/>
      <protection/>
    </xf>
    <xf numFmtId="0" fontId="4" fillId="0" borderId="37" xfId="19" applyFont="1" applyBorder="1" applyAlignment="1">
      <alignment/>
      <protection/>
    </xf>
    <xf numFmtId="0" fontId="4" fillId="0" borderId="38" xfId="19" applyFont="1" applyBorder="1" applyAlignment="1">
      <alignment/>
      <protection/>
    </xf>
    <xf numFmtId="3" fontId="4" fillId="0" borderId="31" xfId="19" applyNumberFormat="1" applyFont="1" applyBorder="1">
      <alignment/>
      <protection/>
    </xf>
  </cellXfs>
  <cellStyles count="18">
    <cellStyle name="Normal" xfId="0"/>
    <cellStyle name="Comma" xfId="15"/>
    <cellStyle name="Comma [0]" xfId="16"/>
    <cellStyle name="Hyperlink" xfId="17"/>
    <cellStyle name="Normalny_Zalacznik Nr 11" xfId="18"/>
    <cellStyle name="Normalny_Zalacznik Nr 11.1" xfId="19"/>
    <cellStyle name="Normalny_Zalacznik Nr 2" xfId="20"/>
    <cellStyle name="Normalny_Zalacznik Nr 3" xfId="21"/>
    <cellStyle name="Normalny_Zalacznik Nr 4" xfId="22"/>
    <cellStyle name="Normalny_Zalacznik Nr 6" xfId="23"/>
    <cellStyle name="Normalny_Zalacznik Nr 7" xfId="24"/>
    <cellStyle name="Normalny_Zalaczniki Nr 10-10.1" xfId="25"/>
    <cellStyle name="Normalny_Zalaczniki Nr 8-8.3" xfId="26"/>
    <cellStyle name="Normalny_Zalaczniki Nr 9-9.5" xfId="27"/>
    <cellStyle name="Followed Hyperlink" xfId="28"/>
    <cellStyle name="Percent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="75" zoomScaleNormal="50" zoomScaleSheetLayoutView="75" workbookViewId="0" topLeftCell="A1">
      <selection activeCell="H157" sqref="H157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4" width="9.140625" style="1" customWidth="1"/>
    <col min="5" max="5" width="19.00390625" style="1" customWidth="1"/>
    <col min="6" max="6" width="10.140625" style="1" customWidth="1"/>
    <col min="7" max="7" width="40.28125" style="1" customWidth="1"/>
    <col min="8" max="8" width="17.7109375" style="1" customWidth="1"/>
    <col min="9" max="16384" width="9.140625" style="1" customWidth="1"/>
  </cols>
  <sheetData>
    <row r="1" spans="1:8" ht="18.75">
      <c r="A1" s="1" t="s">
        <v>0</v>
      </c>
      <c r="G1" s="128" t="s">
        <v>157</v>
      </c>
      <c r="H1" s="129"/>
    </row>
    <row r="4" spans="1:8" ht="18">
      <c r="A4" s="114" t="s">
        <v>147</v>
      </c>
      <c r="B4" s="115"/>
      <c r="C4" s="115"/>
      <c r="D4" s="115"/>
      <c r="E4" s="115"/>
      <c r="F4" s="115"/>
      <c r="G4" s="115"/>
      <c r="H4" s="115"/>
    </row>
    <row r="7" spans="1:8" ht="15.75" customHeight="1">
      <c r="A7" s="118" t="s">
        <v>1</v>
      </c>
      <c r="B7" s="119"/>
      <c r="C7" s="118" t="s">
        <v>2</v>
      </c>
      <c r="D7" s="119"/>
      <c r="E7" s="119"/>
      <c r="F7" s="116" t="s">
        <v>148</v>
      </c>
      <c r="G7" s="120" t="s">
        <v>150</v>
      </c>
      <c r="H7" s="150" t="s">
        <v>3</v>
      </c>
    </row>
    <row r="8" spans="1:8" ht="15">
      <c r="A8" s="119"/>
      <c r="B8" s="119"/>
      <c r="C8" s="119"/>
      <c r="D8" s="119"/>
      <c r="E8" s="119"/>
      <c r="F8" s="117"/>
      <c r="G8" s="149"/>
      <c r="H8" s="151"/>
    </row>
    <row r="9" spans="1:8" ht="15">
      <c r="A9" s="2" t="s">
        <v>4</v>
      </c>
      <c r="B9" s="3"/>
      <c r="C9" s="122" t="s">
        <v>5</v>
      </c>
      <c r="D9" s="122"/>
      <c r="E9" s="122"/>
      <c r="F9" s="36">
        <v>2110</v>
      </c>
      <c r="G9" s="4" t="s">
        <v>8</v>
      </c>
      <c r="H9" s="9">
        <v>15000</v>
      </c>
    </row>
    <row r="10" spans="1:8" ht="15">
      <c r="A10" s="10" t="s">
        <v>6</v>
      </c>
      <c r="B10" s="6"/>
      <c r="C10" s="5" t="s">
        <v>7</v>
      </c>
      <c r="D10" s="5"/>
      <c r="E10" s="5"/>
      <c r="F10" s="39"/>
      <c r="G10" s="10" t="s">
        <v>11</v>
      </c>
      <c r="H10" s="9"/>
    </row>
    <row r="11" spans="1:8" ht="15">
      <c r="A11" s="10" t="s">
        <v>9</v>
      </c>
      <c r="B11" s="6"/>
      <c r="C11" s="5" t="s">
        <v>10</v>
      </c>
      <c r="D11" s="5"/>
      <c r="E11" s="5"/>
      <c r="F11" s="39"/>
      <c r="G11" s="5"/>
      <c r="H11" s="9"/>
    </row>
    <row r="12" spans="1:8" ht="15.75">
      <c r="A12" s="12" t="s">
        <v>12</v>
      </c>
      <c r="B12" s="13"/>
      <c r="C12" s="14"/>
      <c r="D12" s="14"/>
      <c r="E12" s="14"/>
      <c r="F12" s="40"/>
      <c r="G12" s="15"/>
      <c r="H12" s="16">
        <f>SUM(H9:H11)</f>
        <v>15000</v>
      </c>
    </row>
    <row r="13" spans="1:8" ht="0.75" customHeight="1" hidden="1">
      <c r="A13" s="10">
        <v>600</v>
      </c>
      <c r="B13" s="6"/>
      <c r="C13" s="17"/>
      <c r="D13" s="17">
        <v>60014</v>
      </c>
      <c r="E13" s="3"/>
      <c r="F13" s="49"/>
      <c r="G13" s="50" t="s">
        <v>13</v>
      </c>
      <c r="H13" s="45"/>
    </row>
    <row r="14" spans="1:8" ht="15" hidden="1">
      <c r="A14" s="10" t="s">
        <v>14</v>
      </c>
      <c r="B14" s="6"/>
      <c r="C14" s="5" t="s">
        <v>15</v>
      </c>
      <c r="D14" s="5"/>
      <c r="E14" s="6"/>
      <c r="F14" s="49"/>
      <c r="G14" s="42" t="s">
        <v>16</v>
      </c>
      <c r="H14" s="45"/>
    </row>
    <row r="15" spans="1:8" ht="15" hidden="1">
      <c r="A15" s="10" t="s">
        <v>17</v>
      </c>
      <c r="B15" s="6"/>
      <c r="C15" s="19"/>
      <c r="D15" s="19"/>
      <c r="E15" s="20"/>
      <c r="F15" s="49"/>
      <c r="G15" s="42" t="s">
        <v>18</v>
      </c>
      <c r="H15" s="45"/>
    </row>
    <row r="16" spans="1:8" ht="15" hidden="1">
      <c r="A16" s="2"/>
      <c r="B16" s="3"/>
      <c r="C16" s="17"/>
      <c r="D16" s="17"/>
      <c r="E16" s="17"/>
      <c r="F16" s="52"/>
      <c r="G16" s="53"/>
      <c r="H16" s="44"/>
    </row>
    <row r="17" spans="1:8" ht="15">
      <c r="A17" s="21">
        <v>600</v>
      </c>
      <c r="B17" s="3"/>
      <c r="C17" s="121">
        <v>60014</v>
      </c>
      <c r="D17" s="127"/>
      <c r="E17" s="146"/>
      <c r="F17" s="67" t="s">
        <v>22</v>
      </c>
      <c r="G17" s="10" t="s">
        <v>23</v>
      </c>
      <c r="H17" s="9">
        <v>500</v>
      </c>
    </row>
    <row r="18" spans="1:8" ht="15">
      <c r="A18" s="10" t="s">
        <v>19</v>
      </c>
      <c r="B18" s="6"/>
      <c r="C18" s="10" t="s">
        <v>15</v>
      </c>
      <c r="D18" s="5"/>
      <c r="E18" s="6"/>
      <c r="F18" s="62"/>
      <c r="G18" s="46"/>
      <c r="H18" s="45"/>
    </row>
    <row r="19" spans="1:8" ht="15">
      <c r="A19" s="10"/>
      <c r="B19" s="6"/>
      <c r="C19" s="10"/>
      <c r="D19" s="5"/>
      <c r="E19" s="6"/>
      <c r="F19" s="61" t="s">
        <v>63</v>
      </c>
      <c r="G19" s="10" t="s">
        <v>156</v>
      </c>
      <c r="H19" s="9">
        <v>1500</v>
      </c>
    </row>
    <row r="20" spans="1:8" ht="15">
      <c r="A20" s="10"/>
      <c r="B20" s="6"/>
      <c r="C20" s="10"/>
      <c r="D20" s="5"/>
      <c r="E20" s="6"/>
      <c r="F20" s="61"/>
      <c r="G20" s="5"/>
      <c r="H20" s="9"/>
    </row>
    <row r="21" spans="1:8" ht="15">
      <c r="A21" s="10"/>
      <c r="B21" s="6"/>
      <c r="C21" s="10"/>
      <c r="D21" s="5"/>
      <c r="E21" s="6"/>
      <c r="F21" s="61" t="s">
        <v>178</v>
      </c>
      <c r="G21" s="5" t="s">
        <v>179</v>
      </c>
      <c r="H21" s="9">
        <v>3529500</v>
      </c>
    </row>
    <row r="22" spans="1:8" ht="15">
      <c r="A22" s="10"/>
      <c r="B22" s="6"/>
      <c r="C22" s="10"/>
      <c r="D22" s="5"/>
      <c r="E22" s="6"/>
      <c r="F22" s="61"/>
      <c r="G22" s="5" t="s">
        <v>180</v>
      </c>
      <c r="H22" s="9"/>
    </row>
    <row r="23" spans="1:8" ht="15">
      <c r="A23" s="10"/>
      <c r="B23" s="6"/>
      <c r="C23" s="10"/>
      <c r="D23" s="5"/>
      <c r="E23" s="6"/>
      <c r="F23" s="61"/>
      <c r="G23" s="5" t="s">
        <v>181</v>
      </c>
      <c r="H23" s="9"/>
    </row>
    <row r="24" spans="1:8" ht="15">
      <c r="A24" s="10"/>
      <c r="B24" s="6"/>
      <c r="C24" s="10"/>
      <c r="D24" s="5"/>
      <c r="E24" s="6"/>
      <c r="F24" s="61"/>
      <c r="G24" s="5" t="s">
        <v>182</v>
      </c>
      <c r="H24" s="9"/>
    </row>
    <row r="25" spans="1:8" ht="15">
      <c r="A25" s="10"/>
      <c r="B25" s="6"/>
      <c r="C25" s="10"/>
      <c r="D25" s="5"/>
      <c r="E25" s="6"/>
      <c r="F25" s="61"/>
      <c r="G25" s="5"/>
      <c r="H25" s="9"/>
    </row>
    <row r="26" spans="1:8" ht="15">
      <c r="A26" s="10"/>
      <c r="B26" s="6"/>
      <c r="C26" s="10"/>
      <c r="D26" s="5"/>
      <c r="E26" s="6"/>
      <c r="F26" s="61" t="s">
        <v>149</v>
      </c>
      <c r="G26" s="10" t="s">
        <v>24</v>
      </c>
      <c r="H26" s="73">
        <v>2695000</v>
      </c>
    </row>
    <row r="27" spans="1:8" ht="15">
      <c r="A27" s="10"/>
      <c r="B27" s="6"/>
      <c r="C27" s="10"/>
      <c r="D27" s="5"/>
      <c r="E27" s="6"/>
      <c r="F27" s="61"/>
      <c r="G27" s="10" t="s">
        <v>25</v>
      </c>
      <c r="H27" s="74"/>
    </row>
    <row r="28" spans="1:8" ht="15.75" customHeight="1">
      <c r="A28" s="4"/>
      <c r="B28" s="6"/>
      <c r="C28" s="130"/>
      <c r="D28" s="141"/>
      <c r="E28" s="142"/>
      <c r="F28" s="67"/>
      <c r="G28" s="10" t="s">
        <v>26</v>
      </c>
      <c r="H28" s="9"/>
    </row>
    <row r="29" spans="1:8" ht="15">
      <c r="A29" s="10"/>
      <c r="B29" s="6"/>
      <c r="C29" s="10"/>
      <c r="D29" s="5"/>
      <c r="E29" s="6"/>
      <c r="F29" s="61"/>
      <c r="G29" s="10" t="s">
        <v>27</v>
      </c>
      <c r="H29" s="9"/>
    </row>
    <row r="30" spans="1:8" ht="15">
      <c r="A30" s="26"/>
      <c r="B30" s="20"/>
      <c r="C30" s="26"/>
      <c r="D30" s="19"/>
      <c r="E30" s="20"/>
      <c r="F30" s="66"/>
      <c r="G30" s="26"/>
      <c r="H30" s="11"/>
    </row>
    <row r="31" spans="1:8" ht="15.75">
      <c r="A31" s="33" t="s">
        <v>28</v>
      </c>
      <c r="B31" s="18"/>
      <c r="C31" s="18"/>
      <c r="D31" s="18"/>
      <c r="E31" s="18"/>
      <c r="F31" s="59"/>
      <c r="G31" s="51"/>
      <c r="H31" s="64">
        <f>SUM(H17:H30)</f>
        <v>6226500</v>
      </c>
    </row>
    <row r="32" spans="1:8" ht="15">
      <c r="A32" s="21">
        <v>700</v>
      </c>
      <c r="B32" s="3"/>
      <c r="C32" s="121">
        <v>70005</v>
      </c>
      <c r="D32" s="122"/>
      <c r="E32" s="123"/>
      <c r="F32" s="60" t="s">
        <v>29</v>
      </c>
      <c r="G32" s="2" t="s">
        <v>32</v>
      </c>
      <c r="H32" s="8">
        <v>692000</v>
      </c>
    </row>
    <row r="33" spans="1:8" ht="15">
      <c r="A33" s="10" t="s">
        <v>30</v>
      </c>
      <c r="B33" s="6"/>
      <c r="C33" s="10" t="s">
        <v>31</v>
      </c>
      <c r="D33" s="5"/>
      <c r="E33" s="6"/>
      <c r="F33" s="61"/>
      <c r="G33" s="10" t="s">
        <v>35</v>
      </c>
      <c r="H33" s="9"/>
    </row>
    <row r="34" spans="1:8" ht="15">
      <c r="A34" s="10" t="s">
        <v>33</v>
      </c>
      <c r="B34" s="6"/>
      <c r="C34" s="10" t="s">
        <v>34</v>
      </c>
      <c r="D34" s="5"/>
      <c r="E34" s="6"/>
      <c r="F34" s="61"/>
      <c r="G34" s="23"/>
      <c r="H34" s="9"/>
    </row>
    <row r="35" spans="1:8" ht="15">
      <c r="A35" s="10"/>
      <c r="B35" s="6"/>
      <c r="C35" s="10"/>
      <c r="D35" s="5"/>
      <c r="E35" s="6"/>
      <c r="F35" s="61" t="s">
        <v>158</v>
      </c>
      <c r="G35" s="23" t="s">
        <v>16</v>
      </c>
      <c r="H35" s="9">
        <v>500000</v>
      </c>
    </row>
    <row r="36" spans="1:8" ht="15">
      <c r="A36" s="10"/>
      <c r="B36" s="6"/>
      <c r="C36" s="10"/>
      <c r="D36" s="5"/>
      <c r="E36" s="6"/>
      <c r="F36" s="61"/>
      <c r="G36" s="23" t="s">
        <v>18</v>
      </c>
      <c r="H36" s="9"/>
    </row>
    <row r="37" spans="1:8" ht="15">
      <c r="A37" s="10"/>
      <c r="B37" s="6"/>
      <c r="C37" s="10"/>
      <c r="D37" s="5"/>
      <c r="E37" s="6"/>
      <c r="F37" s="61"/>
      <c r="G37" s="23"/>
      <c r="H37" s="9"/>
    </row>
    <row r="38" spans="1:8" ht="15">
      <c r="A38" s="10"/>
      <c r="B38" s="6"/>
      <c r="C38" s="10"/>
      <c r="D38" s="5"/>
      <c r="E38" s="6"/>
      <c r="F38" s="61" t="s">
        <v>22</v>
      </c>
      <c r="G38" s="10" t="s">
        <v>155</v>
      </c>
      <c r="H38" s="9">
        <v>5000</v>
      </c>
    </row>
    <row r="39" spans="1:8" ht="15">
      <c r="A39" s="10"/>
      <c r="B39" s="6"/>
      <c r="C39" s="10"/>
      <c r="D39" s="5"/>
      <c r="E39" s="6"/>
      <c r="F39" s="62"/>
      <c r="G39" s="46"/>
      <c r="H39" s="45"/>
    </row>
    <row r="40" spans="1:8" ht="15">
      <c r="A40" s="10"/>
      <c r="B40" s="6"/>
      <c r="C40" s="10"/>
      <c r="D40" s="5"/>
      <c r="E40" s="6"/>
      <c r="F40" s="61" t="s">
        <v>54</v>
      </c>
      <c r="G40" s="10" t="s">
        <v>36</v>
      </c>
      <c r="H40" s="9">
        <v>50000</v>
      </c>
    </row>
    <row r="41" spans="1:8" ht="15">
      <c r="A41" s="10"/>
      <c r="B41" s="6"/>
      <c r="C41" s="10"/>
      <c r="D41" s="5"/>
      <c r="E41" s="6"/>
      <c r="F41" s="61"/>
      <c r="G41" s="10" t="s">
        <v>11</v>
      </c>
      <c r="H41" s="9"/>
    </row>
    <row r="42" spans="1:8" ht="15">
      <c r="A42" s="10"/>
      <c r="B42" s="6"/>
      <c r="C42" s="10"/>
      <c r="D42" s="5"/>
      <c r="E42" s="6"/>
      <c r="F42" s="61"/>
      <c r="G42" s="4"/>
      <c r="H42" s="9"/>
    </row>
    <row r="43" spans="1:8" ht="15">
      <c r="A43" s="10"/>
      <c r="B43" s="6"/>
      <c r="C43" s="10"/>
      <c r="D43" s="5"/>
      <c r="E43" s="6"/>
      <c r="F43" s="61" t="s">
        <v>37</v>
      </c>
      <c r="G43" s="10" t="s">
        <v>38</v>
      </c>
      <c r="H43" s="9">
        <v>209000</v>
      </c>
    </row>
    <row r="44" spans="1:8" ht="15">
      <c r="A44" s="10"/>
      <c r="B44" s="6"/>
      <c r="C44" s="10"/>
      <c r="D44" s="5"/>
      <c r="E44" s="6"/>
      <c r="F44" s="61"/>
      <c r="G44" s="10" t="s">
        <v>39</v>
      </c>
      <c r="H44" s="9"/>
    </row>
    <row r="45" spans="1:8" ht="15">
      <c r="A45" s="10"/>
      <c r="B45" s="6"/>
      <c r="C45" s="10"/>
      <c r="D45" s="5"/>
      <c r="E45" s="6"/>
      <c r="F45" s="61"/>
      <c r="G45" s="10" t="s">
        <v>40</v>
      </c>
      <c r="H45" s="9"/>
    </row>
    <row r="46" spans="1:8" ht="15">
      <c r="A46" s="10"/>
      <c r="B46" s="6"/>
      <c r="C46" s="10"/>
      <c r="D46" s="5"/>
      <c r="E46" s="6"/>
      <c r="F46" s="61"/>
      <c r="G46" s="10" t="s">
        <v>41</v>
      </c>
      <c r="H46" s="9"/>
    </row>
    <row r="47" spans="1:8" ht="15">
      <c r="A47" s="26"/>
      <c r="B47" s="20"/>
      <c r="C47" s="26"/>
      <c r="D47" s="19"/>
      <c r="E47" s="20"/>
      <c r="F47" s="66"/>
      <c r="G47" s="26"/>
      <c r="H47" s="11"/>
    </row>
    <row r="48" spans="1:8" ht="15.75">
      <c r="A48" s="33" t="s">
        <v>42</v>
      </c>
      <c r="B48" s="6"/>
      <c r="C48" s="5"/>
      <c r="D48" s="5"/>
      <c r="E48" s="5"/>
      <c r="F48" s="54"/>
      <c r="G48" s="46"/>
      <c r="H48" s="32">
        <f>SUM(H32:H47)</f>
        <v>1456000</v>
      </c>
    </row>
    <row r="49" spans="1:8" ht="15">
      <c r="A49" s="21">
        <v>710</v>
      </c>
      <c r="B49" s="3"/>
      <c r="C49" s="121" t="s">
        <v>43</v>
      </c>
      <c r="D49" s="122"/>
      <c r="E49" s="123"/>
      <c r="F49" s="60" t="s">
        <v>54</v>
      </c>
      <c r="G49" s="2" t="s">
        <v>36</v>
      </c>
      <c r="H49" s="8">
        <v>33000</v>
      </c>
    </row>
    <row r="50" spans="1:8" ht="15">
      <c r="A50" s="10" t="s">
        <v>44</v>
      </c>
      <c r="B50" s="6"/>
      <c r="C50" s="10" t="s">
        <v>45</v>
      </c>
      <c r="D50" s="5"/>
      <c r="E50" s="6"/>
      <c r="F50" s="61"/>
      <c r="G50" s="10" t="s">
        <v>11</v>
      </c>
      <c r="H50" s="9"/>
    </row>
    <row r="51" spans="1:8" ht="15">
      <c r="A51" s="10" t="s">
        <v>46</v>
      </c>
      <c r="B51" s="6"/>
      <c r="C51" s="10" t="s">
        <v>47</v>
      </c>
      <c r="D51" s="5"/>
      <c r="E51" s="6"/>
      <c r="F51" s="61"/>
      <c r="G51" s="10"/>
      <c r="H51" s="9"/>
    </row>
    <row r="52" spans="1:8" ht="15">
      <c r="A52" s="10"/>
      <c r="B52" s="6"/>
      <c r="C52" s="130" t="s">
        <v>48</v>
      </c>
      <c r="D52" s="131"/>
      <c r="E52" s="140"/>
      <c r="F52" s="61" t="s">
        <v>54</v>
      </c>
      <c r="G52" s="10" t="s">
        <v>36</v>
      </c>
      <c r="H52" s="9">
        <v>40000</v>
      </c>
    </row>
    <row r="53" spans="1:8" ht="15">
      <c r="A53" s="10"/>
      <c r="B53" s="6"/>
      <c r="C53" s="10" t="s">
        <v>50</v>
      </c>
      <c r="D53" s="5"/>
      <c r="E53" s="6"/>
      <c r="F53" s="7"/>
      <c r="G53" s="10" t="s">
        <v>11</v>
      </c>
      <c r="H53" s="9"/>
    </row>
    <row r="54" spans="1:8" ht="15">
      <c r="A54" s="10"/>
      <c r="B54" s="6"/>
      <c r="C54" s="10" t="s">
        <v>52</v>
      </c>
      <c r="D54" s="5"/>
      <c r="E54" s="6"/>
      <c r="F54" s="7"/>
      <c r="G54" s="10"/>
      <c r="H54" s="9"/>
    </row>
    <row r="55" spans="1:8" ht="15">
      <c r="A55" s="10"/>
      <c r="B55" s="6"/>
      <c r="C55" s="10"/>
      <c r="D55" s="5"/>
      <c r="E55" s="6"/>
      <c r="F55" s="62"/>
      <c r="G55" s="46"/>
      <c r="H55" s="45"/>
    </row>
    <row r="56" spans="1:8" ht="15">
      <c r="A56" s="10"/>
      <c r="B56" s="6"/>
      <c r="C56" s="130" t="s">
        <v>53</v>
      </c>
      <c r="D56" s="131"/>
      <c r="E56" s="140"/>
      <c r="F56" s="61" t="s">
        <v>54</v>
      </c>
      <c r="G56" s="10" t="s">
        <v>36</v>
      </c>
      <c r="H56" s="9">
        <v>219000</v>
      </c>
    </row>
    <row r="57" spans="1:8" ht="15">
      <c r="A57" s="10"/>
      <c r="B57" s="6"/>
      <c r="C57" s="10" t="s">
        <v>55</v>
      </c>
      <c r="D57" s="5"/>
      <c r="E57" s="6"/>
      <c r="F57" s="61"/>
      <c r="G57" s="10" t="s">
        <v>11</v>
      </c>
      <c r="H57" s="9"/>
    </row>
    <row r="58" spans="1:8" ht="15">
      <c r="A58" s="10"/>
      <c r="B58" s="6"/>
      <c r="C58" s="10"/>
      <c r="D58" s="5"/>
      <c r="E58" s="6"/>
      <c r="F58" s="61"/>
      <c r="G58" s="10"/>
      <c r="H58" s="9"/>
    </row>
    <row r="59" spans="1:8" ht="15">
      <c r="A59" s="10"/>
      <c r="B59" s="6"/>
      <c r="C59" s="10"/>
      <c r="D59" s="5"/>
      <c r="E59" s="6"/>
      <c r="F59" s="61" t="s">
        <v>37</v>
      </c>
      <c r="G59" s="10" t="s">
        <v>38</v>
      </c>
      <c r="H59" s="9">
        <v>5000</v>
      </c>
    </row>
    <row r="60" spans="1:8" ht="15">
      <c r="A60" s="10"/>
      <c r="B60" s="6"/>
      <c r="C60" s="10"/>
      <c r="D60" s="5"/>
      <c r="E60" s="6"/>
      <c r="F60" s="61"/>
      <c r="G60" s="10" t="s">
        <v>39</v>
      </c>
      <c r="H60" s="9"/>
    </row>
    <row r="61" spans="1:8" ht="15">
      <c r="A61" s="10"/>
      <c r="B61" s="6"/>
      <c r="C61" s="10"/>
      <c r="D61" s="5"/>
      <c r="E61" s="6"/>
      <c r="F61" s="61"/>
      <c r="G61" s="10" t="s">
        <v>40</v>
      </c>
      <c r="H61" s="9"/>
    </row>
    <row r="62" spans="1:8" ht="15">
      <c r="A62" s="10"/>
      <c r="B62" s="6"/>
      <c r="C62" s="10"/>
      <c r="D62" s="5"/>
      <c r="E62" s="6"/>
      <c r="F62" s="61"/>
      <c r="G62" s="10" t="s">
        <v>41</v>
      </c>
      <c r="H62" s="9"/>
    </row>
    <row r="63" spans="1:8" ht="15">
      <c r="A63" s="10"/>
      <c r="B63" s="6"/>
      <c r="C63" s="10"/>
      <c r="D63" s="5"/>
      <c r="E63" s="6"/>
      <c r="F63" s="43"/>
      <c r="G63" s="46"/>
      <c r="H63" s="45"/>
    </row>
    <row r="64" spans="1:8" ht="15">
      <c r="A64" s="10"/>
      <c r="B64" s="6"/>
      <c r="C64" s="10"/>
      <c r="D64" s="5"/>
      <c r="E64" s="6"/>
      <c r="F64" s="61" t="s">
        <v>151</v>
      </c>
      <c r="G64" s="25" t="s">
        <v>56</v>
      </c>
      <c r="H64" s="73">
        <v>7000</v>
      </c>
    </row>
    <row r="65" spans="1:8" ht="15">
      <c r="A65" s="10"/>
      <c r="B65" s="6"/>
      <c r="C65" s="10"/>
      <c r="D65" s="5"/>
      <c r="E65" s="6"/>
      <c r="F65" s="61"/>
      <c r="G65" s="25" t="s">
        <v>11</v>
      </c>
      <c r="H65" s="74"/>
    </row>
    <row r="66" spans="1:8" ht="15">
      <c r="A66" s="10"/>
      <c r="B66" s="6"/>
      <c r="C66" s="10"/>
      <c r="D66" s="5"/>
      <c r="E66" s="6"/>
      <c r="F66" s="61"/>
      <c r="G66" s="25" t="s">
        <v>57</v>
      </c>
      <c r="H66" s="74"/>
    </row>
    <row r="67" spans="1:8" ht="15">
      <c r="A67" s="26"/>
      <c r="B67" s="20"/>
      <c r="C67" s="26"/>
      <c r="D67" s="19"/>
      <c r="E67" s="20"/>
      <c r="F67" s="63"/>
      <c r="G67" s="55"/>
      <c r="H67" s="47"/>
    </row>
    <row r="68" spans="1:8" ht="15.75">
      <c r="A68" s="12" t="s">
        <v>58</v>
      </c>
      <c r="B68" s="14"/>
      <c r="C68" s="14"/>
      <c r="D68" s="14"/>
      <c r="E68" s="14"/>
      <c r="F68" s="107"/>
      <c r="G68" s="14"/>
      <c r="H68" s="16">
        <f>SUM(H49:H67)</f>
        <v>304000</v>
      </c>
    </row>
    <row r="69" spans="1:8" ht="15">
      <c r="A69" s="21">
        <v>750</v>
      </c>
      <c r="B69" s="3"/>
      <c r="C69" s="121">
        <v>75011</v>
      </c>
      <c r="D69" s="122"/>
      <c r="E69" s="123"/>
      <c r="F69" s="60" t="s">
        <v>54</v>
      </c>
      <c r="G69" s="89" t="s">
        <v>8</v>
      </c>
      <c r="H69" s="8">
        <v>127479</v>
      </c>
    </row>
    <row r="70" spans="1:8" ht="15">
      <c r="A70" s="10" t="s">
        <v>59</v>
      </c>
      <c r="B70" s="6"/>
      <c r="C70" s="10" t="s">
        <v>60</v>
      </c>
      <c r="D70" s="5"/>
      <c r="E70" s="6"/>
      <c r="F70" s="61"/>
      <c r="G70" s="7" t="s">
        <v>11</v>
      </c>
      <c r="H70" s="9"/>
    </row>
    <row r="71" spans="1:8" ht="15">
      <c r="A71" s="10" t="s">
        <v>61</v>
      </c>
      <c r="B71" s="6"/>
      <c r="C71" s="10"/>
      <c r="D71" s="5"/>
      <c r="E71" s="6"/>
      <c r="F71" s="61"/>
      <c r="G71" s="7"/>
      <c r="H71" s="9"/>
    </row>
    <row r="72" spans="1:8" ht="15">
      <c r="A72" s="10"/>
      <c r="B72" s="6"/>
      <c r="C72" s="130">
        <v>75020</v>
      </c>
      <c r="D72" s="131"/>
      <c r="E72" s="140"/>
      <c r="F72" s="61" t="s">
        <v>20</v>
      </c>
      <c r="G72" s="7" t="s">
        <v>21</v>
      </c>
      <c r="H72" s="9">
        <v>2000</v>
      </c>
    </row>
    <row r="73" spans="1:8" ht="15">
      <c r="A73" s="10"/>
      <c r="B73" s="6"/>
      <c r="C73" s="10" t="s">
        <v>62</v>
      </c>
      <c r="D73" s="5"/>
      <c r="E73" s="6"/>
      <c r="F73" s="61"/>
      <c r="G73" s="7"/>
      <c r="H73" s="9"/>
    </row>
    <row r="74" spans="1:8" ht="15">
      <c r="A74" s="10"/>
      <c r="B74" s="6"/>
      <c r="C74" s="10"/>
      <c r="D74" s="5"/>
      <c r="E74" s="6"/>
      <c r="F74" s="61" t="s">
        <v>63</v>
      </c>
      <c r="G74" s="7" t="s">
        <v>64</v>
      </c>
      <c r="H74" s="9">
        <v>4800</v>
      </c>
    </row>
    <row r="75" spans="1:8" ht="15">
      <c r="A75" s="10"/>
      <c r="B75" s="6"/>
      <c r="C75" s="10"/>
      <c r="D75" s="5"/>
      <c r="E75" s="6"/>
      <c r="F75" s="61"/>
      <c r="G75" s="7"/>
      <c r="H75" s="9"/>
    </row>
    <row r="76" spans="1:8" ht="15">
      <c r="A76" s="10"/>
      <c r="B76" s="6"/>
      <c r="C76" s="10"/>
      <c r="D76" s="5"/>
      <c r="E76" s="6"/>
      <c r="F76" s="61"/>
      <c r="G76" s="7"/>
      <c r="H76" s="9"/>
    </row>
    <row r="77" spans="1:8" ht="15">
      <c r="A77" s="10"/>
      <c r="B77" s="6"/>
      <c r="C77" s="130" t="s">
        <v>65</v>
      </c>
      <c r="D77" s="131"/>
      <c r="E77" s="140"/>
      <c r="F77" s="61" t="s">
        <v>54</v>
      </c>
      <c r="G77" s="7" t="s">
        <v>8</v>
      </c>
      <c r="H77" s="9">
        <v>16000</v>
      </c>
    </row>
    <row r="78" spans="1:8" ht="15">
      <c r="A78" s="10"/>
      <c r="B78" s="6"/>
      <c r="C78" s="10" t="s">
        <v>66</v>
      </c>
      <c r="D78" s="5"/>
      <c r="E78" s="6"/>
      <c r="F78" s="61"/>
      <c r="G78" s="7" t="s">
        <v>11</v>
      </c>
      <c r="H78" s="9"/>
    </row>
    <row r="79" spans="1:8" ht="15">
      <c r="A79" s="26"/>
      <c r="B79" s="20"/>
      <c r="C79" s="26"/>
      <c r="D79" s="19"/>
      <c r="E79" s="20"/>
      <c r="F79" s="66"/>
      <c r="G79" s="87"/>
      <c r="H79" s="11"/>
    </row>
    <row r="80" spans="1:8" ht="15.75">
      <c r="A80" s="27" t="s">
        <v>67</v>
      </c>
      <c r="B80" s="19"/>
      <c r="C80" s="19"/>
      <c r="D80" s="19"/>
      <c r="E80" s="19"/>
      <c r="F80" s="99"/>
      <c r="G80" s="100"/>
      <c r="H80" s="93">
        <f>SUM(H69:H79)</f>
        <v>150279</v>
      </c>
    </row>
    <row r="81" spans="1:8" ht="15">
      <c r="A81" s="4">
        <v>754</v>
      </c>
      <c r="B81" s="5"/>
      <c r="C81" s="130">
        <v>75411</v>
      </c>
      <c r="D81" s="147"/>
      <c r="E81" s="148"/>
      <c r="F81" s="37" t="s">
        <v>54</v>
      </c>
      <c r="G81" s="7" t="s">
        <v>8</v>
      </c>
      <c r="H81" s="9">
        <v>2319525</v>
      </c>
    </row>
    <row r="82" spans="1:8" ht="15">
      <c r="A82" s="10" t="s">
        <v>68</v>
      </c>
      <c r="B82" s="5"/>
      <c r="C82" s="10" t="s">
        <v>69</v>
      </c>
      <c r="D82" s="5"/>
      <c r="E82" s="6"/>
      <c r="F82" s="37"/>
      <c r="G82" s="7" t="s">
        <v>11</v>
      </c>
      <c r="H82" s="9"/>
    </row>
    <row r="83" spans="1:8" ht="15">
      <c r="A83" s="10" t="s">
        <v>70</v>
      </c>
      <c r="B83" s="5"/>
      <c r="C83" s="10" t="s">
        <v>71</v>
      </c>
      <c r="D83" s="5"/>
      <c r="E83" s="6"/>
      <c r="F83" s="37"/>
      <c r="G83" s="7"/>
      <c r="H83" s="9"/>
    </row>
    <row r="84" spans="1:8" ht="15">
      <c r="A84" s="10" t="s">
        <v>163</v>
      </c>
      <c r="B84" s="5"/>
      <c r="C84" s="10"/>
      <c r="D84" s="5"/>
      <c r="E84" s="6"/>
      <c r="F84" s="37" t="s">
        <v>151</v>
      </c>
      <c r="G84" s="7" t="s">
        <v>72</v>
      </c>
      <c r="H84" s="9">
        <v>500000</v>
      </c>
    </row>
    <row r="85" spans="1:8" ht="15">
      <c r="A85" s="10"/>
      <c r="B85" s="5"/>
      <c r="C85" s="10"/>
      <c r="D85" s="5"/>
      <c r="E85" s="6"/>
      <c r="F85" s="37"/>
      <c r="G85" s="7" t="s">
        <v>11</v>
      </c>
      <c r="H85" s="9"/>
    </row>
    <row r="86" spans="1:8" ht="15">
      <c r="A86" s="10"/>
      <c r="B86" s="5"/>
      <c r="C86" s="10"/>
      <c r="D86" s="5"/>
      <c r="E86" s="6"/>
      <c r="F86" s="37"/>
      <c r="G86" s="7" t="s">
        <v>57</v>
      </c>
      <c r="H86" s="9"/>
    </row>
    <row r="87" spans="1:8" ht="15">
      <c r="A87" s="10"/>
      <c r="B87" s="5"/>
      <c r="C87" s="10"/>
      <c r="D87" s="5"/>
      <c r="E87" s="6"/>
      <c r="F87" s="37"/>
      <c r="G87" s="7"/>
      <c r="H87" s="9"/>
    </row>
    <row r="88" spans="1:8" ht="15">
      <c r="A88" s="10"/>
      <c r="B88" s="5"/>
      <c r="C88" s="130">
        <v>75414</v>
      </c>
      <c r="D88" s="141"/>
      <c r="E88" s="142"/>
      <c r="F88" s="38" t="s">
        <v>54</v>
      </c>
      <c r="G88" s="7" t="s">
        <v>8</v>
      </c>
      <c r="H88" s="9">
        <v>400</v>
      </c>
    </row>
    <row r="89" spans="1:8" ht="15">
      <c r="A89" s="10"/>
      <c r="B89" s="5"/>
      <c r="C89" s="132" t="s">
        <v>73</v>
      </c>
      <c r="D89" s="133"/>
      <c r="E89" s="137"/>
      <c r="F89" s="38"/>
      <c r="G89" s="7" t="s">
        <v>11</v>
      </c>
      <c r="H89" s="9"/>
    </row>
    <row r="90" spans="1:8" ht="15">
      <c r="A90" s="10"/>
      <c r="B90" s="5"/>
      <c r="C90" s="132"/>
      <c r="D90" s="133"/>
      <c r="E90" s="137"/>
      <c r="F90" s="38"/>
      <c r="G90" s="87"/>
      <c r="H90" s="9"/>
    </row>
    <row r="91" spans="1:8" ht="15.75">
      <c r="A91" s="12" t="s">
        <v>74</v>
      </c>
      <c r="B91" s="14"/>
      <c r="C91" s="14"/>
      <c r="D91" s="14"/>
      <c r="E91" s="14"/>
      <c r="F91" s="58"/>
      <c r="G91" s="48"/>
      <c r="H91" s="16">
        <f>SUM(H81:H90)</f>
        <v>2819925</v>
      </c>
    </row>
    <row r="92" spans="1:8" ht="15">
      <c r="A92" s="2">
        <v>756</v>
      </c>
      <c r="B92" s="3"/>
      <c r="C92" s="121">
        <v>75618</v>
      </c>
      <c r="D92" s="127"/>
      <c r="E92" s="146"/>
      <c r="F92" s="68" t="s">
        <v>75</v>
      </c>
      <c r="G92" s="2" t="s">
        <v>78</v>
      </c>
      <c r="H92" s="8">
        <v>1700000</v>
      </c>
    </row>
    <row r="93" spans="1:8" ht="15">
      <c r="A93" s="10" t="s">
        <v>76</v>
      </c>
      <c r="B93" s="6"/>
      <c r="C93" s="10" t="s">
        <v>77</v>
      </c>
      <c r="D93" s="5"/>
      <c r="E93" s="6"/>
      <c r="F93" s="61"/>
      <c r="G93" s="10"/>
      <c r="H93" s="9"/>
    </row>
    <row r="94" spans="1:8" ht="15">
      <c r="A94" s="10" t="s">
        <v>79</v>
      </c>
      <c r="B94" s="6"/>
      <c r="C94" s="10" t="s">
        <v>80</v>
      </c>
      <c r="D94" s="5"/>
      <c r="E94" s="6"/>
      <c r="F94" s="61" t="s">
        <v>167</v>
      </c>
      <c r="G94" s="10" t="s">
        <v>168</v>
      </c>
      <c r="H94" s="9">
        <v>50000</v>
      </c>
    </row>
    <row r="95" spans="1:8" ht="15">
      <c r="A95" s="10"/>
      <c r="B95" s="6"/>
      <c r="C95" s="10"/>
      <c r="D95" s="5"/>
      <c r="E95" s="6"/>
      <c r="F95" s="61"/>
      <c r="G95" s="10" t="s">
        <v>169</v>
      </c>
      <c r="H95" s="9"/>
    </row>
    <row r="96" spans="1:8" ht="15">
      <c r="A96" s="10" t="s">
        <v>81</v>
      </c>
      <c r="B96" s="6"/>
      <c r="C96" s="10"/>
      <c r="D96" s="5"/>
      <c r="E96" s="6"/>
      <c r="F96" s="61"/>
      <c r="G96" s="10" t="s">
        <v>170</v>
      </c>
      <c r="H96" s="9"/>
    </row>
    <row r="97" spans="1:8" ht="15">
      <c r="A97" s="10" t="s">
        <v>82</v>
      </c>
      <c r="B97" s="6"/>
      <c r="C97" s="130">
        <v>75622</v>
      </c>
      <c r="D97" s="131"/>
      <c r="E97" s="140"/>
      <c r="F97" s="61" t="s">
        <v>83</v>
      </c>
      <c r="G97" s="10" t="s">
        <v>86</v>
      </c>
      <c r="H97" s="9">
        <v>16000000</v>
      </c>
    </row>
    <row r="98" spans="1:8" ht="15">
      <c r="A98" s="10" t="s">
        <v>84</v>
      </c>
      <c r="B98" s="6"/>
      <c r="C98" s="10" t="s">
        <v>85</v>
      </c>
      <c r="D98" s="5"/>
      <c r="E98" s="6"/>
      <c r="F98" s="61"/>
      <c r="G98" s="10" t="s">
        <v>89</v>
      </c>
      <c r="H98" s="9"/>
    </row>
    <row r="99" spans="1:8" ht="15">
      <c r="A99" s="10" t="s">
        <v>87</v>
      </c>
      <c r="B99" s="6"/>
      <c r="C99" s="10" t="s">
        <v>88</v>
      </c>
      <c r="D99" s="5"/>
      <c r="E99" s="6"/>
      <c r="F99" s="61"/>
      <c r="G99" s="10"/>
      <c r="H99" s="9"/>
    </row>
    <row r="100" spans="1:8" ht="15">
      <c r="A100" s="10"/>
      <c r="B100" s="6"/>
      <c r="C100" s="10" t="s">
        <v>90</v>
      </c>
      <c r="D100" s="5"/>
      <c r="E100" s="6"/>
      <c r="F100" s="61"/>
      <c r="G100" s="10"/>
      <c r="H100" s="9"/>
    </row>
    <row r="101" spans="1:8" ht="15">
      <c r="A101" s="10"/>
      <c r="B101" s="6"/>
      <c r="C101" s="10" t="s">
        <v>91</v>
      </c>
      <c r="D101" s="5"/>
      <c r="E101" s="6"/>
      <c r="F101" s="61" t="s">
        <v>92</v>
      </c>
      <c r="G101" s="23" t="s">
        <v>93</v>
      </c>
      <c r="H101" s="9">
        <v>500000</v>
      </c>
    </row>
    <row r="102" spans="1:8" ht="15">
      <c r="A102" s="10"/>
      <c r="B102" s="6"/>
      <c r="C102" s="10"/>
      <c r="D102" s="5"/>
      <c r="E102" s="6"/>
      <c r="F102" s="61"/>
      <c r="G102" s="10" t="s">
        <v>94</v>
      </c>
      <c r="H102" s="9"/>
    </row>
    <row r="103" spans="1:8" ht="15">
      <c r="A103" s="26"/>
      <c r="B103" s="20"/>
      <c r="C103" s="26"/>
      <c r="D103" s="19"/>
      <c r="E103" s="20"/>
      <c r="F103" s="66"/>
      <c r="G103" s="26"/>
      <c r="H103" s="11"/>
    </row>
    <row r="104" spans="1:8" ht="15.75">
      <c r="A104" s="12" t="s">
        <v>95</v>
      </c>
      <c r="B104" s="14"/>
      <c r="C104" s="14"/>
      <c r="D104" s="14"/>
      <c r="E104" s="14"/>
      <c r="F104" s="58"/>
      <c r="G104" s="48"/>
      <c r="H104" s="16">
        <f>SUM(H92:H103)</f>
        <v>18250000</v>
      </c>
    </row>
    <row r="105" spans="1:8" ht="15">
      <c r="A105" s="10">
        <v>758</v>
      </c>
      <c r="B105" s="6"/>
      <c r="C105" s="131">
        <v>75801</v>
      </c>
      <c r="D105" s="131"/>
      <c r="E105" s="131"/>
      <c r="F105" s="60" t="s">
        <v>152</v>
      </c>
      <c r="G105" s="5" t="s">
        <v>98</v>
      </c>
      <c r="H105" s="9">
        <v>16668137</v>
      </c>
    </row>
    <row r="106" spans="1:8" ht="15">
      <c r="A106" s="10" t="s">
        <v>96</v>
      </c>
      <c r="B106" s="6"/>
      <c r="C106" s="5" t="s">
        <v>97</v>
      </c>
      <c r="D106" s="5"/>
      <c r="E106" s="5"/>
      <c r="F106" s="61"/>
      <c r="G106" s="5" t="s">
        <v>100</v>
      </c>
      <c r="H106" s="9"/>
    </row>
    <row r="107" spans="1:8" ht="15">
      <c r="A107" s="10"/>
      <c r="B107" s="6"/>
      <c r="C107" s="5" t="s">
        <v>99</v>
      </c>
      <c r="D107" s="5"/>
      <c r="E107" s="5"/>
      <c r="F107" s="61"/>
      <c r="G107" s="5"/>
      <c r="H107" s="9"/>
    </row>
    <row r="108" spans="1:8" ht="15">
      <c r="A108" s="10"/>
      <c r="B108" s="6"/>
      <c r="C108" s="5" t="s">
        <v>101</v>
      </c>
      <c r="D108" s="5"/>
      <c r="E108" s="5"/>
      <c r="F108" s="61"/>
      <c r="G108" s="5"/>
      <c r="H108" s="9"/>
    </row>
    <row r="109" spans="1:8" ht="15">
      <c r="A109" s="10"/>
      <c r="B109" s="6"/>
      <c r="C109" s="131" t="s">
        <v>102</v>
      </c>
      <c r="D109" s="131"/>
      <c r="E109" s="131"/>
      <c r="F109" s="61" t="s">
        <v>22</v>
      </c>
      <c r="G109" s="5" t="s">
        <v>104</v>
      </c>
      <c r="H109" s="9">
        <v>80000</v>
      </c>
    </row>
    <row r="110" spans="1:8" ht="15">
      <c r="A110" s="10"/>
      <c r="B110" s="6"/>
      <c r="C110" s="5" t="s">
        <v>103</v>
      </c>
      <c r="D110" s="29"/>
      <c r="E110" s="29"/>
      <c r="F110" s="61"/>
      <c r="G110" s="5"/>
      <c r="H110" s="9"/>
    </row>
    <row r="111" spans="1:8" ht="15">
      <c r="A111" s="10"/>
      <c r="B111" s="6"/>
      <c r="C111" s="5"/>
      <c r="D111" s="29"/>
      <c r="E111" s="29"/>
      <c r="F111" s="61"/>
      <c r="G111" s="5"/>
      <c r="H111" s="9"/>
    </row>
    <row r="112" spans="1:8" ht="15">
      <c r="A112" s="10"/>
      <c r="B112" s="6"/>
      <c r="C112" s="130">
        <v>75832</v>
      </c>
      <c r="D112" s="141"/>
      <c r="E112" s="141"/>
      <c r="F112" s="67" t="s">
        <v>152</v>
      </c>
      <c r="G112" s="34" t="s">
        <v>106</v>
      </c>
      <c r="H112" s="75">
        <v>1249423</v>
      </c>
    </row>
    <row r="113" spans="1:8" ht="15">
      <c r="A113" s="10"/>
      <c r="B113" s="6"/>
      <c r="C113" s="124" t="s">
        <v>105</v>
      </c>
      <c r="D113" s="143"/>
      <c r="E113" s="143"/>
      <c r="F113" s="67"/>
      <c r="G113" s="34" t="s">
        <v>100</v>
      </c>
      <c r="H113" s="76"/>
    </row>
    <row r="114" spans="1:8" ht="15">
      <c r="A114" s="10"/>
      <c r="B114" s="6"/>
      <c r="C114" s="132" t="s">
        <v>107</v>
      </c>
      <c r="D114" s="133"/>
      <c r="E114" s="133"/>
      <c r="F114" s="67"/>
      <c r="G114" s="5"/>
      <c r="H114" s="9"/>
    </row>
    <row r="115" spans="1:8" ht="15">
      <c r="A115" s="10"/>
      <c r="B115" s="5"/>
      <c r="C115" s="5"/>
      <c r="D115" s="24"/>
      <c r="E115" s="35"/>
      <c r="F115" s="63"/>
      <c r="G115" s="57"/>
      <c r="H115" s="77"/>
    </row>
    <row r="116" spans="1:8" ht="15.75">
      <c r="A116" s="31" t="s">
        <v>108</v>
      </c>
      <c r="B116" s="17"/>
      <c r="C116" s="17"/>
      <c r="D116" s="17"/>
      <c r="E116" s="17"/>
      <c r="F116" s="56"/>
      <c r="G116" s="53"/>
      <c r="H116" s="16">
        <f>SUM(H105:H115)</f>
        <v>17997560</v>
      </c>
    </row>
    <row r="117" spans="1:8" ht="15">
      <c r="A117" s="69">
        <v>801</v>
      </c>
      <c r="B117" s="3"/>
      <c r="C117" s="121">
        <v>80113</v>
      </c>
      <c r="D117" s="122"/>
      <c r="E117" s="123"/>
      <c r="F117" s="81" t="s">
        <v>49</v>
      </c>
      <c r="G117" s="86" t="s">
        <v>159</v>
      </c>
      <c r="H117" s="84">
        <v>60000</v>
      </c>
    </row>
    <row r="118" spans="1:8" ht="15">
      <c r="A118" s="10" t="s">
        <v>109</v>
      </c>
      <c r="B118" s="6"/>
      <c r="C118" s="10" t="s">
        <v>110</v>
      </c>
      <c r="D118" s="5"/>
      <c r="E118" s="6"/>
      <c r="F118" s="82"/>
      <c r="G118" s="7"/>
      <c r="H118" s="85"/>
    </row>
    <row r="119" spans="1:8" ht="15">
      <c r="A119" s="10"/>
      <c r="B119" s="6"/>
      <c r="C119" s="10"/>
      <c r="D119" s="5"/>
      <c r="E119" s="6"/>
      <c r="F119" s="82"/>
      <c r="G119" s="7"/>
      <c r="H119" s="85"/>
    </row>
    <row r="120" spans="1:8" ht="15">
      <c r="A120" s="10"/>
      <c r="B120" s="6"/>
      <c r="C120" s="130">
        <v>80120</v>
      </c>
      <c r="D120" s="141"/>
      <c r="E120" s="142"/>
      <c r="F120" s="82" t="s">
        <v>164</v>
      </c>
      <c r="G120" s="7" t="s">
        <v>165</v>
      </c>
      <c r="H120" s="85">
        <v>100000</v>
      </c>
    </row>
    <row r="121" spans="1:8" ht="15">
      <c r="A121" s="10"/>
      <c r="B121" s="6"/>
      <c r="C121" s="10" t="s">
        <v>171</v>
      </c>
      <c r="D121" s="5"/>
      <c r="E121" s="6"/>
      <c r="F121" s="82"/>
      <c r="G121" s="7" t="s">
        <v>25</v>
      </c>
      <c r="H121" s="85"/>
    </row>
    <row r="122" spans="1:8" ht="15">
      <c r="A122" s="10"/>
      <c r="B122" s="6"/>
      <c r="C122" s="10"/>
      <c r="D122" s="5"/>
      <c r="E122" s="6"/>
      <c r="F122" s="82"/>
      <c r="G122" s="7" t="s">
        <v>26</v>
      </c>
      <c r="H122" s="85"/>
    </row>
    <row r="123" spans="1:8" ht="15">
      <c r="A123" s="10"/>
      <c r="B123" s="6"/>
      <c r="C123" s="10"/>
      <c r="D123" s="5"/>
      <c r="E123" s="6"/>
      <c r="F123" s="82"/>
      <c r="G123" s="7" t="s">
        <v>27</v>
      </c>
      <c r="H123" s="85"/>
    </row>
    <row r="124" spans="1:8" ht="15">
      <c r="A124" s="10"/>
      <c r="B124" s="6"/>
      <c r="C124" s="10"/>
      <c r="D124" s="5"/>
      <c r="E124" s="6"/>
      <c r="F124" s="82"/>
      <c r="G124" s="7"/>
      <c r="H124" s="85"/>
    </row>
    <row r="125" spans="1:8" ht="15">
      <c r="A125" s="10"/>
      <c r="B125" s="6"/>
      <c r="C125" s="134">
        <v>80130</v>
      </c>
      <c r="D125" s="135"/>
      <c r="E125" s="136"/>
      <c r="F125" s="82" t="s">
        <v>149</v>
      </c>
      <c r="G125" s="7" t="s">
        <v>24</v>
      </c>
      <c r="H125" s="85">
        <v>80000</v>
      </c>
    </row>
    <row r="126" spans="1:8" ht="15">
      <c r="A126" s="10"/>
      <c r="B126" s="6"/>
      <c r="C126" s="132" t="s">
        <v>160</v>
      </c>
      <c r="D126" s="133"/>
      <c r="E126" s="137"/>
      <c r="F126" s="82"/>
      <c r="G126" s="7" t="s">
        <v>25</v>
      </c>
      <c r="H126" s="85"/>
    </row>
    <row r="127" spans="1:8" ht="15">
      <c r="A127" s="10"/>
      <c r="B127" s="6"/>
      <c r="C127" s="10"/>
      <c r="D127" s="5"/>
      <c r="E127" s="6"/>
      <c r="F127" s="82"/>
      <c r="G127" s="7" t="s">
        <v>26</v>
      </c>
      <c r="H127" s="85"/>
    </row>
    <row r="128" spans="1:8" ht="15">
      <c r="A128" s="10"/>
      <c r="B128" s="6"/>
      <c r="C128" s="10"/>
      <c r="D128" s="5"/>
      <c r="E128" s="6"/>
      <c r="F128" s="82"/>
      <c r="G128" s="7" t="s">
        <v>27</v>
      </c>
      <c r="H128" s="85"/>
    </row>
    <row r="129" spans="1:8" ht="15">
      <c r="A129" s="10"/>
      <c r="B129" s="6"/>
      <c r="C129" s="10"/>
      <c r="D129" s="5"/>
      <c r="E129" s="6"/>
      <c r="F129" s="82"/>
      <c r="G129" s="7"/>
      <c r="H129" s="85"/>
    </row>
    <row r="130" spans="1:8" ht="15">
      <c r="A130" s="10"/>
      <c r="B130" s="6"/>
      <c r="C130" s="10"/>
      <c r="D130" s="5"/>
      <c r="E130" s="6"/>
      <c r="F130" s="82" t="s">
        <v>29</v>
      </c>
      <c r="G130" s="7" t="s">
        <v>162</v>
      </c>
      <c r="H130" s="85">
        <v>4000</v>
      </c>
    </row>
    <row r="131" spans="1:8" ht="15">
      <c r="A131" s="10"/>
      <c r="B131" s="6"/>
      <c r="C131" s="10"/>
      <c r="D131" s="5"/>
      <c r="E131" s="6"/>
      <c r="F131" s="82"/>
      <c r="G131" s="7" t="s">
        <v>35</v>
      </c>
      <c r="H131" s="85"/>
    </row>
    <row r="132" spans="1:8" ht="15">
      <c r="A132" s="10"/>
      <c r="B132" s="6"/>
      <c r="C132" s="10"/>
      <c r="D132" s="5"/>
      <c r="E132" s="6"/>
      <c r="F132" s="82"/>
      <c r="G132" s="7"/>
      <c r="H132" s="85"/>
    </row>
    <row r="133" spans="1:8" ht="15">
      <c r="A133" s="10"/>
      <c r="B133" s="6"/>
      <c r="C133" s="10"/>
      <c r="D133" s="5"/>
      <c r="E133" s="6"/>
      <c r="F133" s="82" t="s">
        <v>63</v>
      </c>
      <c r="G133" s="7" t="s">
        <v>156</v>
      </c>
      <c r="H133" s="85">
        <v>1200</v>
      </c>
    </row>
    <row r="134" spans="1:8" ht="15">
      <c r="A134" s="26"/>
      <c r="B134" s="20"/>
      <c r="C134" s="26"/>
      <c r="D134" s="19"/>
      <c r="E134" s="20"/>
      <c r="F134" s="83"/>
      <c r="G134" s="87"/>
      <c r="H134" s="97"/>
    </row>
    <row r="135" spans="1:8" ht="15">
      <c r="A135" s="2"/>
      <c r="B135" s="3"/>
      <c r="C135" s="121">
        <v>80140</v>
      </c>
      <c r="D135" s="127"/>
      <c r="E135" s="127"/>
      <c r="F135" s="60" t="s">
        <v>29</v>
      </c>
      <c r="G135" s="3" t="s">
        <v>162</v>
      </c>
      <c r="H135" s="84">
        <v>53520</v>
      </c>
    </row>
    <row r="136" spans="1:8" ht="15">
      <c r="A136" s="10"/>
      <c r="B136" s="6"/>
      <c r="C136" s="10" t="s">
        <v>161</v>
      </c>
      <c r="D136" s="5"/>
      <c r="E136" s="5"/>
      <c r="F136" s="61"/>
      <c r="G136" s="6" t="s">
        <v>35</v>
      </c>
      <c r="H136" s="85"/>
    </row>
    <row r="137" spans="1:8" ht="15">
      <c r="A137" s="10"/>
      <c r="B137" s="6"/>
      <c r="C137" s="10"/>
      <c r="D137" s="5"/>
      <c r="E137" s="5"/>
      <c r="F137" s="61"/>
      <c r="G137" s="6"/>
      <c r="H137" s="85"/>
    </row>
    <row r="138" spans="1:8" ht="15.75">
      <c r="A138" s="12" t="s">
        <v>112</v>
      </c>
      <c r="B138" s="103"/>
      <c r="C138" s="103"/>
      <c r="D138" s="103"/>
      <c r="E138" s="103"/>
      <c r="F138" s="105"/>
      <c r="G138" s="104"/>
      <c r="H138" s="28">
        <f>SUM(H117:H137)</f>
        <v>298720</v>
      </c>
    </row>
    <row r="139" spans="1:8" ht="15">
      <c r="A139" s="2">
        <v>851</v>
      </c>
      <c r="B139" s="3"/>
      <c r="C139" s="130" t="s">
        <v>114</v>
      </c>
      <c r="D139" s="131"/>
      <c r="E139" s="131"/>
      <c r="F139" s="61" t="s">
        <v>54</v>
      </c>
      <c r="G139" s="5" t="s">
        <v>116</v>
      </c>
      <c r="H139" s="9">
        <v>531600</v>
      </c>
    </row>
    <row r="140" spans="1:8" ht="15">
      <c r="A140" s="10" t="s">
        <v>113</v>
      </c>
      <c r="B140" s="6"/>
      <c r="C140" s="10" t="s">
        <v>115</v>
      </c>
      <c r="D140" s="5"/>
      <c r="E140" s="5"/>
      <c r="F140" s="61"/>
      <c r="G140" s="5" t="s">
        <v>11</v>
      </c>
      <c r="H140" s="9"/>
    </row>
    <row r="141" spans="1:8" ht="15">
      <c r="A141" s="10"/>
      <c r="B141" s="6"/>
      <c r="C141" s="10" t="s">
        <v>117</v>
      </c>
      <c r="D141" s="5"/>
      <c r="E141" s="5"/>
      <c r="F141" s="61"/>
      <c r="G141" s="5"/>
      <c r="H141" s="9"/>
    </row>
    <row r="142" spans="1:8" ht="15">
      <c r="A142" s="10"/>
      <c r="B142" s="6"/>
      <c r="C142" s="10" t="s">
        <v>118</v>
      </c>
      <c r="D142" s="5"/>
      <c r="E142" s="5"/>
      <c r="F142" s="61"/>
      <c r="G142" s="5"/>
      <c r="H142" s="9"/>
    </row>
    <row r="143" spans="1:8" ht="15">
      <c r="A143" s="26"/>
      <c r="B143" s="20"/>
      <c r="C143" s="26" t="s">
        <v>119</v>
      </c>
      <c r="D143" s="19"/>
      <c r="E143" s="19"/>
      <c r="F143" s="66"/>
      <c r="G143" s="19"/>
      <c r="H143" s="11"/>
    </row>
    <row r="144" spans="1:8" ht="0.75" customHeight="1" hidden="1">
      <c r="A144" s="10"/>
      <c r="B144" s="6"/>
      <c r="C144" s="10"/>
      <c r="D144" s="5"/>
      <c r="E144" s="5"/>
      <c r="F144" s="54"/>
      <c r="G144" s="41">
        <v>212</v>
      </c>
      <c r="H144" s="45"/>
    </row>
    <row r="145" spans="1:8" ht="15" hidden="1">
      <c r="A145" s="10"/>
      <c r="B145" s="6"/>
      <c r="C145" s="10"/>
      <c r="D145" s="5"/>
      <c r="E145" s="5"/>
      <c r="F145" s="54"/>
      <c r="G145" s="46" t="s">
        <v>116</v>
      </c>
      <c r="H145" s="45"/>
    </row>
    <row r="146" spans="1:8" ht="15" hidden="1">
      <c r="A146" s="10"/>
      <c r="B146" s="6"/>
      <c r="C146" s="10"/>
      <c r="D146" s="5"/>
      <c r="E146" s="5"/>
      <c r="F146" s="54"/>
      <c r="G146" s="46" t="s">
        <v>120</v>
      </c>
      <c r="H146" s="45"/>
    </row>
    <row r="147" spans="1:8" ht="15" hidden="1">
      <c r="A147" s="10"/>
      <c r="B147" s="6"/>
      <c r="C147" s="10"/>
      <c r="D147" s="5"/>
      <c r="E147" s="5"/>
      <c r="F147" s="54"/>
      <c r="G147" s="46" t="s">
        <v>121</v>
      </c>
      <c r="H147" s="45"/>
    </row>
    <row r="148" spans="1:8" ht="15" hidden="1">
      <c r="A148" s="10"/>
      <c r="B148" s="6"/>
      <c r="C148" s="10"/>
      <c r="D148" s="5"/>
      <c r="E148" s="5"/>
      <c r="F148" s="54"/>
      <c r="G148" s="46" t="s">
        <v>122</v>
      </c>
      <c r="H148" s="45"/>
    </row>
    <row r="149" spans="1:8" ht="15.75">
      <c r="A149" s="31" t="s">
        <v>123</v>
      </c>
      <c r="B149" s="17"/>
      <c r="C149" s="17"/>
      <c r="D149" s="17"/>
      <c r="E149" s="17"/>
      <c r="F149" s="56"/>
      <c r="G149" s="53"/>
      <c r="H149" s="65">
        <f>SUM(H139:H148)</f>
        <v>531600</v>
      </c>
    </row>
    <row r="150" spans="1:8" ht="15">
      <c r="A150" s="21">
        <v>852</v>
      </c>
      <c r="B150" s="3"/>
      <c r="C150" s="121">
        <v>85202</v>
      </c>
      <c r="D150" s="122"/>
      <c r="E150" s="123"/>
      <c r="F150" s="81" t="s">
        <v>49</v>
      </c>
      <c r="G150" s="89" t="s">
        <v>51</v>
      </c>
      <c r="H150" s="84">
        <v>290000</v>
      </c>
    </row>
    <row r="151" spans="1:8" ht="15">
      <c r="A151" s="10" t="s">
        <v>124</v>
      </c>
      <c r="B151" s="6"/>
      <c r="C151" s="124" t="s">
        <v>125</v>
      </c>
      <c r="D151" s="125"/>
      <c r="E151" s="126"/>
      <c r="F151" s="82"/>
      <c r="G151" s="7"/>
      <c r="H151" s="85"/>
    </row>
    <row r="152" spans="1:8" ht="15">
      <c r="A152" s="10"/>
      <c r="B152" s="6"/>
      <c r="C152" s="4"/>
      <c r="D152" s="34"/>
      <c r="E152" s="95"/>
      <c r="F152" s="82" t="s">
        <v>63</v>
      </c>
      <c r="G152" s="7" t="s">
        <v>111</v>
      </c>
      <c r="H152" s="85">
        <v>10000</v>
      </c>
    </row>
    <row r="153" spans="1:8" ht="15">
      <c r="A153" s="10"/>
      <c r="B153" s="6"/>
      <c r="C153" s="4"/>
      <c r="D153" s="34"/>
      <c r="E153" s="95"/>
      <c r="F153" s="82"/>
      <c r="G153" s="7"/>
      <c r="H153" s="85"/>
    </row>
    <row r="154" spans="1:8" ht="15.75">
      <c r="A154" s="33"/>
      <c r="B154" s="6"/>
      <c r="C154" s="130"/>
      <c r="D154" s="131"/>
      <c r="E154" s="140"/>
      <c r="F154" s="82" t="s">
        <v>153</v>
      </c>
      <c r="G154" s="7" t="s">
        <v>126</v>
      </c>
      <c r="H154" s="85">
        <v>1344600</v>
      </c>
    </row>
    <row r="155" spans="1:8" ht="15.75">
      <c r="A155" s="33"/>
      <c r="B155" s="6"/>
      <c r="C155" s="22"/>
      <c r="D155" s="29"/>
      <c r="E155" s="30"/>
      <c r="F155" s="82"/>
      <c r="G155" s="7" t="s">
        <v>127</v>
      </c>
      <c r="H155" s="85"/>
    </row>
    <row r="156" spans="1:8" ht="15.75">
      <c r="A156" s="33"/>
      <c r="B156" s="6"/>
      <c r="C156" s="22"/>
      <c r="D156" s="29"/>
      <c r="E156" s="30"/>
      <c r="F156" s="82"/>
      <c r="G156" s="7"/>
      <c r="H156" s="85"/>
    </row>
    <row r="157" spans="1:8" ht="15.75">
      <c r="A157" s="33"/>
      <c r="B157" s="6"/>
      <c r="C157" s="130">
        <v>85203</v>
      </c>
      <c r="D157" s="141"/>
      <c r="E157" s="142"/>
      <c r="F157" s="96" t="s">
        <v>54</v>
      </c>
      <c r="G157" s="94" t="s">
        <v>116</v>
      </c>
      <c r="H157" s="98">
        <v>255000</v>
      </c>
    </row>
    <row r="158" spans="1:8" ht="15.75">
      <c r="A158" s="33"/>
      <c r="B158" s="6"/>
      <c r="C158" s="124" t="s">
        <v>128</v>
      </c>
      <c r="D158" s="143"/>
      <c r="E158" s="144"/>
      <c r="F158" s="96"/>
      <c r="G158" s="94" t="s">
        <v>11</v>
      </c>
      <c r="H158" s="98"/>
    </row>
    <row r="159" spans="1:8" ht="15.75">
      <c r="A159" s="33"/>
      <c r="B159" s="6"/>
      <c r="C159" s="22"/>
      <c r="D159" s="29"/>
      <c r="E159" s="30"/>
      <c r="F159" s="82"/>
      <c r="G159" s="7"/>
      <c r="H159" s="85"/>
    </row>
    <row r="160" spans="1:8" ht="15.75">
      <c r="A160" s="33"/>
      <c r="B160" s="6"/>
      <c r="C160" s="130">
        <v>85204</v>
      </c>
      <c r="D160" s="141"/>
      <c r="E160" s="142"/>
      <c r="F160" s="96" t="s">
        <v>154</v>
      </c>
      <c r="G160" s="94" t="s">
        <v>130</v>
      </c>
      <c r="H160" s="98">
        <v>50500</v>
      </c>
    </row>
    <row r="161" spans="1:8" ht="15.75">
      <c r="A161" s="33"/>
      <c r="B161" s="6"/>
      <c r="C161" s="4" t="s">
        <v>129</v>
      </c>
      <c r="D161" s="29"/>
      <c r="E161" s="30"/>
      <c r="F161" s="82"/>
      <c r="G161" s="94" t="s">
        <v>131</v>
      </c>
      <c r="H161" s="98"/>
    </row>
    <row r="162" spans="1:8" ht="15.75">
      <c r="A162" s="33"/>
      <c r="B162" s="6"/>
      <c r="C162" s="4"/>
      <c r="D162" s="29"/>
      <c r="E162" s="30"/>
      <c r="F162" s="82"/>
      <c r="G162" s="94" t="s">
        <v>132</v>
      </c>
      <c r="H162" s="98"/>
    </row>
    <row r="163" spans="1:8" ht="15.75">
      <c r="A163" s="27"/>
      <c r="B163" s="20"/>
      <c r="C163" s="88"/>
      <c r="D163" s="79"/>
      <c r="E163" s="80"/>
      <c r="F163" s="83"/>
      <c r="G163" s="87"/>
      <c r="H163" s="97"/>
    </row>
    <row r="164" spans="1:8" ht="15.75">
      <c r="A164" s="27" t="s">
        <v>135</v>
      </c>
      <c r="B164" s="19"/>
      <c r="C164" s="90"/>
      <c r="D164" s="90"/>
      <c r="E164" s="90"/>
      <c r="F164" s="91"/>
      <c r="G164" s="92"/>
      <c r="H164" s="93">
        <f>SUM(H150:H163)</f>
        <v>1950100</v>
      </c>
    </row>
    <row r="165" spans="1:8" ht="15">
      <c r="A165" s="2" t="s">
        <v>136</v>
      </c>
      <c r="B165" s="3"/>
      <c r="C165" s="122">
        <v>85321</v>
      </c>
      <c r="D165" s="122"/>
      <c r="E165" s="122"/>
      <c r="F165" s="60" t="s">
        <v>54</v>
      </c>
      <c r="G165" s="17" t="s">
        <v>133</v>
      </c>
      <c r="H165" s="8">
        <v>122800</v>
      </c>
    </row>
    <row r="166" spans="1:8" ht="15">
      <c r="A166" s="10" t="s">
        <v>137</v>
      </c>
      <c r="B166" s="6"/>
      <c r="C166" s="5" t="s">
        <v>138</v>
      </c>
      <c r="D166" s="5"/>
      <c r="E166" s="5"/>
      <c r="F166" s="61"/>
      <c r="G166" s="5" t="s">
        <v>134</v>
      </c>
      <c r="H166" s="9"/>
    </row>
    <row r="167" spans="1:8" ht="15">
      <c r="A167" s="10" t="s">
        <v>139</v>
      </c>
      <c r="B167" s="6"/>
      <c r="C167" s="5" t="s">
        <v>140</v>
      </c>
      <c r="D167" s="5"/>
      <c r="E167" s="5"/>
      <c r="F167" s="61"/>
      <c r="G167" s="5"/>
      <c r="H167" s="9"/>
    </row>
    <row r="168" spans="1:8" ht="15">
      <c r="A168" s="10" t="s">
        <v>141</v>
      </c>
      <c r="B168" s="6"/>
      <c r="C168" s="5"/>
      <c r="D168" s="5"/>
      <c r="E168" s="5"/>
      <c r="F168" s="62"/>
      <c r="G168" s="42"/>
      <c r="H168" s="45"/>
    </row>
    <row r="169" spans="1:8" ht="15.75">
      <c r="A169" s="33"/>
      <c r="B169" s="6"/>
      <c r="C169" s="5"/>
      <c r="D169" s="5"/>
      <c r="E169" s="5"/>
      <c r="F169" s="61" t="s">
        <v>154</v>
      </c>
      <c r="G169" s="5" t="s">
        <v>130</v>
      </c>
      <c r="H169" s="9">
        <v>174100</v>
      </c>
    </row>
    <row r="170" spans="1:8" ht="15.75">
      <c r="A170" s="70"/>
      <c r="B170" s="71"/>
      <c r="C170" s="5"/>
      <c r="D170" s="5"/>
      <c r="E170" s="5"/>
      <c r="F170" s="61"/>
      <c r="G170" s="5" t="s">
        <v>142</v>
      </c>
      <c r="H170" s="9"/>
    </row>
    <row r="171" spans="1:8" ht="15">
      <c r="A171" s="72"/>
      <c r="B171" s="71"/>
      <c r="C171" s="5"/>
      <c r="D171" s="5"/>
      <c r="E171" s="5"/>
      <c r="F171" s="61"/>
      <c r="G171" s="5" t="s">
        <v>132</v>
      </c>
      <c r="H171" s="9"/>
    </row>
    <row r="172" spans="1:8" ht="15">
      <c r="A172" s="72"/>
      <c r="B172" s="71"/>
      <c r="C172" s="5"/>
      <c r="D172" s="5"/>
      <c r="E172" s="5"/>
      <c r="F172" s="61"/>
      <c r="G172" s="5"/>
      <c r="H172" s="9"/>
    </row>
    <row r="173" spans="1:8" ht="15">
      <c r="A173" s="72"/>
      <c r="B173" s="71"/>
      <c r="C173" s="131">
        <v>85324</v>
      </c>
      <c r="D173" s="131"/>
      <c r="E173" s="131"/>
      <c r="F173" s="61" t="s">
        <v>63</v>
      </c>
      <c r="G173" s="5" t="s">
        <v>111</v>
      </c>
      <c r="H173" s="9">
        <v>20000</v>
      </c>
    </row>
    <row r="174" spans="1:8" ht="15">
      <c r="A174" s="72"/>
      <c r="B174" s="71"/>
      <c r="C174" s="125" t="s">
        <v>143</v>
      </c>
      <c r="D174" s="125"/>
      <c r="E174" s="125"/>
      <c r="F174" s="61"/>
      <c r="G174" s="5"/>
      <c r="H174" s="9"/>
    </row>
    <row r="175" spans="1:8" ht="15">
      <c r="A175" s="72"/>
      <c r="B175" s="71"/>
      <c r="C175" s="125" t="s">
        <v>144</v>
      </c>
      <c r="D175" s="125"/>
      <c r="E175" s="125"/>
      <c r="F175" s="61"/>
      <c r="G175" s="5"/>
      <c r="H175" s="9"/>
    </row>
    <row r="176" spans="1:8" ht="15">
      <c r="A176" s="72"/>
      <c r="B176" s="71"/>
      <c r="C176" s="34"/>
      <c r="D176" s="34"/>
      <c r="E176" s="34"/>
      <c r="F176" s="61"/>
      <c r="G176" s="5"/>
      <c r="H176" s="9"/>
    </row>
    <row r="177" spans="1:8" ht="15">
      <c r="A177" s="72"/>
      <c r="B177" s="71"/>
      <c r="C177" s="130">
        <v>85333</v>
      </c>
      <c r="D177" s="145"/>
      <c r="E177" s="140"/>
      <c r="F177" s="61" t="s">
        <v>172</v>
      </c>
      <c r="G177" s="5" t="s">
        <v>173</v>
      </c>
      <c r="H177" s="9">
        <v>108318</v>
      </c>
    </row>
    <row r="178" spans="1:8" ht="15">
      <c r="A178" s="72"/>
      <c r="B178" s="71"/>
      <c r="C178" s="34" t="s">
        <v>166</v>
      </c>
      <c r="D178" s="34"/>
      <c r="E178" s="34"/>
      <c r="F178" s="61"/>
      <c r="G178" s="5" t="s">
        <v>174</v>
      </c>
      <c r="H178" s="9"/>
    </row>
    <row r="179" spans="1:8" ht="15">
      <c r="A179" s="72"/>
      <c r="B179" s="71"/>
      <c r="C179" s="34"/>
      <c r="D179" s="34"/>
      <c r="E179" s="34"/>
      <c r="F179" s="61"/>
      <c r="G179" s="5" t="s">
        <v>175</v>
      </c>
      <c r="H179" s="9"/>
    </row>
    <row r="180" spans="1:8" ht="15">
      <c r="A180" s="72"/>
      <c r="B180" s="71"/>
      <c r="C180" s="34"/>
      <c r="D180" s="34"/>
      <c r="E180" s="34"/>
      <c r="F180" s="61"/>
      <c r="G180" s="5" t="s">
        <v>176</v>
      </c>
      <c r="H180" s="9"/>
    </row>
    <row r="181" spans="1:8" ht="15">
      <c r="A181" s="72"/>
      <c r="B181" s="71"/>
      <c r="C181" s="34"/>
      <c r="D181" s="34"/>
      <c r="E181" s="34"/>
      <c r="F181" s="61"/>
      <c r="G181" s="5" t="s">
        <v>177</v>
      </c>
      <c r="H181" s="9"/>
    </row>
    <row r="182" spans="1:8" ht="15.75">
      <c r="A182" s="12" t="s">
        <v>145</v>
      </c>
      <c r="B182" s="13"/>
      <c r="C182" s="14"/>
      <c r="D182" s="14"/>
      <c r="E182" s="14"/>
      <c r="F182" s="106"/>
      <c r="G182" s="48"/>
      <c r="H182" s="16">
        <f>SUM(H165:H179)</f>
        <v>425218</v>
      </c>
    </row>
    <row r="183" spans="1:8" ht="15.75">
      <c r="A183" s="27" t="s">
        <v>146</v>
      </c>
      <c r="B183" s="20"/>
      <c r="C183" s="138"/>
      <c r="D183" s="139"/>
      <c r="E183" s="139"/>
      <c r="F183" s="102"/>
      <c r="G183" s="101"/>
      <c r="H183" s="78">
        <f>H182+H164+H149+H138+H116+H104+H91+H80+H68+H48+H31+H12</f>
        <v>50424902</v>
      </c>
    </row>
    <row r="184" spans="1:8" ht="15">
      <c r="A184" s="5"/>
      <c r="B184" s="5"/>
      <c r="C184" s="5"/>
      <c r="D184" s="5"/>
      <c r="E184" s="5"/>
      <c r="F184" s="5"/>
      <c r="G184" s="5"/>
      <c r="H184" s="5"/>
    </row>
    <row r="185" spans="1:8" ht="15">
      <c r="A185" s="5"/>
      <c r="B185" s="5"/>
      <c r="C185" s="5"/>
      <c r="D185" s="5"/>
      <c r="E185" s="5"/>
      <c r="F185" s="5"/>
      <c r="G185" s="5"/>
      <c r="H185" s="5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15">
      <c r="A187" s="5"/>
      <c r="B187" s="5"/>
      <c r="C187" s="5"/>
      <c r="D187" s="5"/>
      <c r="E187" s="5"/>
      <c r="F187" s="5"/>
      <c r="G187" s="5"/>
      <c r="H187" s="5"/>
    </row>
    <row r="188" spans="1:8" ht="15">
      <c r="A188" s="5"/>
      <c r="B188" s="5"/>
      <c r="C188" s="5"/>
      <c r="D188" s="5"/>
      <c r="E188" s="5"/>
      <c r="F188" s="5"/>
      <c r="G188" s="5"/>
      <c r="H188" s="5"/>
    </row>
    <row r="189" spans="1:8" ht="15">
      <c r="A189" s="5"/>
      <c r="B189" s="5"/>
      <c r="C189" s="5"/>
      <c r="D189" s="5"/>
      <c r="E189" s="5"/>
      <c r="F189" s="5"/>
      <c r="G189" s="5"/>
      <c r="H189" s="5"/>
    </row>
    <row r="190" spans="1:8" ht="15">
      <c r="A190" s="5"/>
      <c r="B190" s="5"/>
      <c r="C190" s="5"/>
      <c r="D190" s="5"/>
      <c r="E190" s="5"/>
      <c r="F190" s="5"/>
      <c r="G190" s="5"/>
      <c r="H190" s="5"/>
    </row>
    <row r="191" spans="1:8" ht="15">
      <c r="A191" s="5"/>
      <c r="B191" s="5"/>
      <c r="C191" s="5"/>
      <c r="D191" s="5"/>
      <c r="E191" s="5"/>
      <c r="F191" s="5"/>
      <c r="G191" s="5"/>
      <c r="H191" s="5"/>
    </row>
    <row r="192" spans="1:8" ht="15">
      <c r="A192" s="5"/>
      <c r="B192" s="5"/>
      <c r="C192" s="5"/>
      <c r="D192" s="5"/>
      <c r="E192" s="5"/>
      <c r="F192" s="5"/>
      <c r="G192" s="5"/>
      <c r="H192" s="5"/>
    </row>
    <row r="193" spans="1:8" ht="15">
      <c r="A193" s="5"/>
      <c r="B193" s="5"/>
      <c r="C193" s="5"/>
      <c r="D193" s="5"/>
      <c r="E193" s="5"/>
      <c r="F193" s="5"/>
      <c r="G193" s="5"/>
      <c r="H193" s="5"/>
    </row>
    <row r="194" spans="1:8" ht="15">
      <c r="A194" s="5"/>
      <c r="B194" s="5"/>
      <c r="C194" s="5"/>
      <c r="D194" s="5"/>
      <c r="E194" s="5"/>
      <c r="F194" s="5"/>
      <c r="G194" s="5"/>
      <c r="H194" s="5"/>
    </row>
    <row r="195" spans="1:8" ht="15">
      <c r="A195" s="5"/>
      <c r="B195" s="5"/>
      <c r="C195" s="5"/>
      <c r="D195" s="5"/>
      <c r="E195" s="5"/>
      <c r="F195" s="5"/>
      <c r="G195" s="5"/>
      <c r="H195" s="5"/>
    </row>
    <row r="196" spans="1:8" ht="15">
      <c r="A196" s="5"/>
      <c r="B196" s="5"/>
      <c r="C196" s="5"/>
      <c r="D196" s="5"/>
      <c r="E196" s="5"/>
      <c r="F196" s="5"/>
      <c r="G196" s="5"/>
      <c r="H196" s="5"/>
    </row>
    <row r="197" spans="1:8" ht="17.25" customHeight="1">
      <c r="A197" s="5"/>
      <c r="B197" s="5"/>
      <c r="C197" s="5"/>
      <c r="D197" s="5"/>
      <c r="E197" s="5"/>
      <c r="F197" s="5"/>
      <c r="G197" s="5"/>
      <c r="H197" s="5"/>
    </row>
    <row r="198" spans="1:8" ht="15">
      <c r="A198" s="5"/>
      <c r="B198" s="5"/>
      <c r="C198" s="5"/>
      <c r="D198" s="5"/>
      <c r="E198" s="5"/>
      <c r="F198" s="5"/>
      <c r="G198" s="5"/>
      <c r="H198" s="5"/>
    </row>
    <row r="199" spans="1:8" ht="15">
      <c r="A199" s="5"/>
      <c r="B199" s="5"/>
      <c r="C199" s="5"/>
      <c r="D199" s="5"/>
      <c r="E199" s="5"/>
      <c r="F199" s="5"/>
      <c r="G199" s="5"/>
      <c r="H199" s="5"/>
    </row>
    <row r="200" spans="7:8" ht="15">
      <c r="G200" s="5"/>
      <c r="H200" s="5"/>
    </row>
    <row r="201" spans="7:8" ht="15">
      <c r="G201" s="5"/>
      <c r="H201" s="5"/>
    </row>
  </sheetData>
  <mergeCells count="46">
    <mergeCell ref="C120:E120"/>
    <mergeCell ref="C17:E17"/>
    <mergeCell ref="A4:H4"/>
    <mergeCell ref="C9:E9"/>
    <mergeCell ref="F7:F8"/>
    <mergeCell ref="A7:B8"/>
    <mergeCell ref="C7:E8"/>
    <mergeCell ref="G7:G8"/>
    <mergeCell ref="H7:H8"/>
    <mergeCell ref="C69:E69"/>
    <mergeCell ref="C56:E56"/>
    <mergeCell ref="C28:E28"/>
    <mergeCell ref="C32:E32"/>
    <mergeCell ref="C49:E49"/>
    <mergeCell ref="C52:E52"/>
    <mergeCell ref="C88:E88"/>
    <mergeCell ref="C89:E89"/>
    <mergeCell ref="C72:E72"/>
    <mergeCell ref="C77:E77"/>
    <mergeCell ref="C81:E81"/>
    <mergeCell ref="C112:E112"/>
    <mergeCell ref="C113:E113"/>
    <mergeCell ref="C90:E90"/>
    <mergeCell ref="C92:E92"/>
    <mergeCell ref="C97:E97"/>
    <mergeCell ref="C105:E105"/>
    <mergeCell ref="C183:E183"/>
    <mergeCell ref="C165:E165"/>
    <mergeCell ref="C154:E154"/>
    <mergeCell ref="C157:E157"/>
    <mergeCell ref="C175:E175"/>
    <mergeCell ref="C158:E158"/>
    <mergeCell ref="C160:E160"/>
    <mergeCell ref="C173:E173"/>
    <mergeCell ref="C174:E174"/>
    <mergeCell ref="C177:E177"/>
    <mergeCell ref="C150:E150"/>
    <mergeCell ref="C151:E151"/>
    <mergeCell ref="C135:E135"/>
    <mergeCell ref="G1:H1"/>
    <mergeCell ref="C139:E139"/>
    <mergeCell ref="C114:E114"/>
    <mergeCell ref="C117:E117"/>
    <mergeCell ref="C125:E125"/>
    <mergeCell ref="C126:E126"/>
    <mergeCell ref="C109:E109"/>
  </mergeCells>
  <printOptions/>
  <pageMargins left="0.32" right="0.36" top="0.52" bottom="1" header="0.5" footer="0.5"/>
  <pageSetup horizontalDpi="600" verticalDpi="600" orientation="portrait" paperSize="9" scale="75" r:id="rId1"/>
  <headerFooter alignWithMargins="0">
    <oddFooter>&amp;CStrona &amp;P</oddFooter>
  </headerFooter>
  <rowBreaks count="1" manualBreakCount="1">
    <brk id="68" max="255" man="1"/>
  </rowBreaks>
  <ignoredErrors>
    <ignoredError sqref="F26:H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80" zoomScaleSheetLayoutView="80" workbookViewId="0" topLeftCell="A1">
      <selection activeCell="E4" sqref="E4"/>
    </sheetView>
  </sheetViews>
  <sheetFormatPr defaultColWidth="9.140625" defaultRowHeight="12.75"/>
  <cols>
    <col min="1" max="1" width="5.00390625" style="971" customWidth="1"/>
    <col min="2" max="2" width="18.28125" style="971" customWidth="1"/>
    <col min="3" max="3" width="12.28125" style="971" customWidth="1"/>
    <col min="4" max="4" width="15.28125" style="971" hidden="1" customWidth="1"/>
    <col min="5" max="5" width="97.421875" style="971" customWidth="1"/>
    <col min="6" max="16384" width="9.140625" style="971" customWidth="1"/>
  </cols>
  <sheetData>
    <row r="1" ht="15.75">
      <c r="E1" s="972"/>
    </row>
    <row r="2" spans="1:5" ht="15.75">
      <c r="A2" s="973"/>
      <c r="B2" s="974"/>
      <c r="C2" s="974"/>
      <c r="D2" s="974"/>
      <c r="E2" s="975" t="s">
        <v>731</v>
      </c>
    </row>
    <row r="3" spans="1:5" ht="15.75">
      <c r="A3" s="973"/>
      <c r="B3" s="974"/>
      <c r="C3" s="974"/>
      <c r="D3" s="974"/>
      <c r="E3" s="975" t="s">
        <v>190</v>
      </c>
    </row>
    <row r="4" spans="1:5" ht="15.75">
      <c r="A4" s="973"/>
      <c r="B4" s="974"/>
      <c r="C4" s="974"/>
      <c r="D4" s="974"/>
      <c r="E4" s="975" t="s">
        <v>191</v>
      </c>
    </row>
    <row r="5" spans="1:5" ht="15.75">
      <c r="A5" s="973"/>
      <c r="B5" s="974"/>
      <c r="C5" s="974"/>
      <c r="D5" s="974"/>
      <c r="E5" s="975" t="s">
        <v>193</v>
      </c>
    </row>
    <row r="6" spans="1:5" ht="15.75">
      <c r="A6" s="973"/>
      <c r="B6" s="974"/>
      <c r="C6" s="974"/>
      <c r="D6" s="974"/>
      <c r="E6" s="975"/>
    </row>
    <row r="7" spans="1:5" ht="18">
      <c r="A7" s="976" t="s">
        <v>732</v>
      </c>
      <c r="B7" s="976"/>
      <c r="C7" s="976"/>
      <c r="D7" s="976"/>
      <c r="E7" s="976"/>
    </row>
    <row r="8" spans="1:5" ht="18">
      <c r="A8" s="976" t="s">
        <v>733</v>
      </c>
      <c r="B8" s="976"/>
      <c r="C8" s="976"/>
      <c r="D8" s="976"/>
      <c r="E8" s="976"/>
    </row>
    <row r="9" spans="1:5" ht="18">
      <c r="A9" s="977"/>
      <c r="B9" s="977"/>
      <c r="C9" s="977"/>
      <c r="D9" s="977"/>
      <c r="E9" s="978"/>
    </row>
    <row r="10" spans="1:5" ht="15.75">
      <c r="A10" s="979" t="s">
        <v>507</v>
      </c>
      <c r="B10" s="979"/>
      <c r="C10" s="979" t="s">
        <v>734</v>
      </c>
      <c r="D10" s="979"/>
      <c r="E10" s="979"/>
    </row>
    <row r="11" spans="1:5" ht="12.75">
      <c r="A11" s="980" t="s">
        <v>466</v>
      </c>
      <c r="B11" s="980" t="s">
        <v>467</v>
      </c>
      <c r="C11" s="980" t="s">
        <v>468</v>
      </c>
      <c r="D11" s="980"/>
      <c r="E11" s="980" t="s">
        <v>469</v>
      </c>
    </row>
    <row r="12" spans="1:5" ht="15.75">
      <c r="A12" s="981"/>
      <c r="B12" s="982"/>
      <c r="C12" s="982"/>
      <c r="D12" s="982"/>
      <c r="E12" s="982"/>
    </row>
    <row r="13" spans="1:5" ht="12.75">
      <c r="A13" s="983" t="s">
        <v>466</v>
      </c>
      <c r="B13" s="984" t="s">
        <v>735</v>
      </c>
      <c r="C13" s="985">
        <v>40000</v>
      </c>
      <c r="D13" s="986"/>
      <c r="E13" s="987"/>
    </row>
    <row r="14" spans="1:5" ht="12.75">
      <c r="A14" s="983"/>
      <c r="B14" s="984" t="s">
        <v>736</v>
      </c>
      <c r="C14" s="987"/>
      <c r="D14" s="987"/>
      <c r="E14" s="987"/>
    </row>
    <row r="15" spans="1:5" ht="12.75">
      <c r="A15" s="988"/>
      <c r="B15" s="989"/>
      <c r="C15" s="989"/>
      <c r="D15" s="989"/>
      <c r="E15" s="990"/>
    </row>
    <row r="16" spans="1:5" ht="12.75">
      <c r="A16" s="991" t="s">
        <v>467</v>
      </c>
      <c r="B16" s="992" t="s">
        <v>737</v>
      </c>
      <c r="C16" s="993">
        <v>85000</v>
      </c>
      <c r="D16" s="994"/>
      <c r="E16" s="995" t="s">
        <v>738</v>
      </c>
    </row>
    <row r="17" spans="1:5" ht="12.75">
      <c r="A17" s="983"/>
      <c r="B17" s="984"/>
      <c r="C17" s="996"/>
      <c r="D17" s="987"/>
      <c r="E17" s="997" t="s">
        <v>739</v>
      </c>
    </row>
    <row r="18" spans="1:5" ht="12.75">
      <c r="A18" s="983"/>
      <c r="B18" s="984"/>
      <c r="C18" s="996"/>
      <c r="D18" s="987"/>
      <c r="E18" s="997" t="s">
        <v>740</v>
      </c>
    </row>
    <row r="19" spans="1:5" ht="12.75">
      <c r="A19" s="983"/>
      <c r="B19" s="984"/>
      <c r="C19" s="987"/>
      <c r="D19" s="987"/>
      <c r="E19" s="997" t="s">
        <v>741</v>
      </c>
    </row>
    <row r="20" spans="1:5" ht="12.75">
      <c r="A20" s="988"/>
      <c r="B20" s="989"/>
      <c r="C20" s="989"/>
      <c r="D20" s="989"/>
      <c r="E20" s="990"/>
    </row>
    <row r="21" spans="1:5" ht="12.75">
      <c r="A21" s="991" t="s">
        <v>468</v>
      </c>
      <c r="B21" s="992" t="s">
        <v>523</v>
      </c>
      <c r="C21" s="993">
        <f>SUM(C23:C37)</f>
        <v>124000</v>
      </c>
      <c r="D21" s="994"/>
      <c r="E21" s="998"/>
    </row>
    <row r="22" spans="1:5" ht="12.75">
      <c r="A22" s="983"/>
      <c r="B22" s="984" t="s">
        <v>742</v>
      </c>
      <c r="C22" s="985"/>
      <c r="D22" s="986"/>
      <c r="E22" s="999"/>
    </row>
    <row r="23" spans="1:5" ht="12.75">
      <c r="A23" s="983"/>
      <c r="B23" s="987"/>
      <c r="C23" s="1000">
        <v>5000</v>
      </c>
      <c r="D23" s="1001"/>
      <c r="E23" s="997" t="s">
        <v>743</v>
      </c>
    </row>
    <row r="24" spans="1:5" ht="12.75">
      <c r="A24" s="983"/>
      <c r="B24" s="987"/>
      <c r="C24" s="1000"/>
      <c r="D24" s="1001"/>
      <c r="E24" s="997"/>
    </row>
    <row r="25" spans="1:5" ht="12.75">
      <c r="A25" s="983"/>
      <c r="B25" s="987"/>
      <c r="C25" s="1000">
        <v>5000</v>
      </c>
      <c r="D25" s="1001"/>
      <c r="E25" s="997" t="s">
        <v>744</v>
      </c>
    </row>
    <row r="26" spans="1:5" ht="12.75">
      <c r="A26" s="983"/>
      <c r="B26" s="987"/>
      <c r="C26" s="1000"/>
      <c r="D26" s="1001"/>
      <c r="E26" s="997"/>
    </row>
    <row r="27" spans="1:5" ht="12.75">
      <c r="A27" s="983"/>
      <c r="B27" s="987"/>
      <c r="C27" s="1000">
        <v>20000</v>
      </c>
      <c r="D27" s="1001"/>
      <c r="E27" s="997" t="s">
        <v>745</v>
      </c>
    </row>
    <row r="28" spans="1:5" ht="12.75">
      <c r="A28" s="983"/>
      <c r="B28" s="987"/>
      <c r="C28" s="1000"/>
      <c r="D28" s="1001"/>
      <c r="E28" s="997" t="s">
        <v>746</v>
      </c>
    </row>
    <row r="29" spans="1:5" ht="12.75">
      <c r="A29" s="983"/>
      <c r="B29" s="987"/>
      <c r="C29" s="1000"/>
      <c r="D29" s="1001"/>
      <c r="E29" s="997" t="s">
        <v>747</v>
      </c>
    </row>
    <row r="30" spans="1:5" ht="12.75">
      <c r="A30" s="983"/>
      <c r="B30" s="987"/>
      <c r="C30" s="1000"/>
      <c r="D30" s="1001"/>
      <c r="E30" s="997"/>
    </row>
    <row r="31" spans="1:5" ht="12.75">
      <c r="A31" s="983"/>
      <c r="B31" s="987"/>
      <c r="C31" s="1000">
        <v>40000</v>
      </c>
      <c r="D31" s="1001"/>
      <c r="E31" s="997" t="s">
        <v>748</v>
      </c>
    </row>
    <row r="32" spans="1:5" ht="12.75">
      <c r="A32" s="983"/>
      <c r="B32" s="987"/>
      <c r="C32" s="1000"/>
      <c r="D32" s="1001"/>
      <c r="E32" s="997" t="s">
        <v>749</v>
      </c>
    </row>
    <row r="33" spans="1:5" ht="12.75">
      <c r="A33" s="983"/>
      <c r="B33" s="987"/>
      <c r="C33" s="1000"/>
      <c r="D33" s="1001"/>
      <c r="E33" s="997"/>
    </row>
    <row r="34" spans="1:5" ht="12.75">
      <c r="A34" s="983"/>
      <c r="B34" s="987"/>
      <c r="C34" s="1000">
        <v>34000</v>
      </c>
      <c r="D34" s="1001"/>
      <c r="E34" s="997" t="s">
        <v>750</v>
      </c>
    </row>
    <row r="35" spans="1:5" ht="12.75">
      <c r="A35" s="983"/>
      <c r="B35" s="987"/>
      <c r="C35" s="1000"/>
      <c r="D35" s="1001"/>
      <c r="E35" s="997" t="s">
        <v>751</v>
      </c>
    </row>
    <row r="36" spans="1:5" ht="12.75">
      <c r="A36" s="983"/>
      <c r="B36" s="987"/>
      <c r="C36" s="1000"/>
      <c r="D36" s="1001"/>
      <c r="E36" s="997"/>
    </row>
    <row r="37" spans="1:5" ht="12.75">
      <c r="A37" s="983"/>
      <c r="B37" s="987"/>
      <c r="C37" s="1000">
        <v>20000</v>
      </c>
      <c r="D37" s="1001"/>
      <c r="E37" s="997" t="s">
        <v>752</v>
      </c>
    </row>
    <row r="38" spans="1:5" ht="12.75">
      <c r="A38" s="1002"/>
      <c r="B38" s="1003"/>
      <c r="C38" s="1004"/>
      <c r="D38" s="1005"/>
      <c r="E38" s="1006" t="s">
        <v>753</v>
      </c>
    </row>
    <row r="39" spans="1:5" ht="12.75">
      <c r="A39" s="983"/>
      <c r="B39" s="1007"/>
      <c r="C39" s="1008"/>
      <c r="D39" s="1009"/>
      <c r="E39" s="997"/>
    </row>
    <row r="40" spans="1:5" ht="12.75">
      <c r="A40" s="983" t="s">
        <v>469</v>
      </c>
      <c r="B40" s="1010" t="s">
        <v>735</v>
      </c>
      <c r="C40" s="1004">
        <f>C13+C16-C21</f>
        <v>1000</v>
      </c>
      <c r="D40" s="1011"/>
      <c r="E40" s="987"/>
    </row>
    <row r="41" spans="1:5" ht="12.75">
      <c r="A41" s="1002"/>
      <c r="B41" s="1012" t="s">
        <v>754</v>
      </c>
      <c r="C41" s="1013"/>
      <c r="D41" s="1014"/>
      <c r="E41" s="1003"/>
    </row>
  </sheetData>
  <mergeCells count="4">
    <mergeCell ref="A7:E7"/>
    <mergeCell ref="A8:E8"/>
    <mergeCell ref="A15:E15"/>
    <mergeCell ref="A20:E20"/>
  </mergeCells>
  <printOptions/>
  <pageMargins left="0.73" right="0.75" top="0.5" bottom="0.59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3" sqref="C3"/>
    </sheetView>
  </sheetViews>
  <sheetFormatPr defaultColWidth="9.140625" defaultRowHeight="12.75"/>
  <cols>
    <col min="1" max="1" width="6.421875" style="1015" customWidth="1"/>
    <col min="2" max="2" width="52.421875" style="1016" customWidth="1"/>
    <col min="3" max="3" width="14.00390625" style="1016" customWidth="1"/>
    <col min="4" max="4" width="18.7109375" style="1016" customWidth="1"/>
    <col min="5" max="16384" width="9.140625" style="1016" customWidth="1"/>
  </cols>
  <sheetData>
    <row r="1" spans="3:4" ht="15.75">
      <c r="C1" s="1017" t="s">
        <v>755</v>
      </c>
      <c r="D1" s="1018"/>
    </row>
    <row r="2" spans="3:4" ht="15.75">
      <c r="C2" s="1019" t="s">
        <v>190</v>
      </c>
      <c r="D2" s="1018"/>
    </row>
    <row r="3" spans="3:4" ht="15.75">
      <c r="C3" s="1019" t="s">
        <v>191</v>
      </c>
      <c r="D3" s="1020"/>
    </row>
    <row r="4" spans="3:4" ht="15.75">
      <c r="C4" s="1019" t="s">
        <v>193</v>
      </c>
      <c r="D4" s="1020"/>
    </row>
    <row r="5" spans="2:4" ht="15.75">
      <c r="B5" s="1020"/>
      <c r="C5" s="1020"/>
      <c r="D5" s="1020"/>
    </row>
    <row r="6" spans="1:4" ht="18.75">
      <c r="A6" s="1021"/>
      <c r="B6" s="1022" t="s">
        <v>756</v>
      </c>
      <c r="C6" s="1022"/>
      <c r="D6" s="1022"/>
    </row>
    <row r="7" spans="1:4" ht="18.75">
      <c r="A7" s="1021"/>
      <c r="B7" s="1022" t="s">
        <v>757</v>
      </c>
      <c r="C7" s="1022"/>
      <c r="D7" s="1022"/>
    </row>
    <row r="8" spans="2:4" ht="18.75">
      <c r="B8" s="1023" t="s">
        <v>758</v>
      </c>
      <c r="C8" s="1023"/>
      <c r="D8" s="1023"/>
    </row>
    <row r="9" spans="1:4" ht="15">
      <c r="A9" s="1024"/>
      <c r="B9" s="1025"/>
      <c r="C9" s="1025"/>
      <c r="D9" s="1025"/>
    </row>
    <row r="10" spans="1:4" ht="15">
      <c r="A10" s="1026" t="s">
        <v>759</v>
      </c>
      <c r="B10" s="1027"/>
      <c r="C10" s="1027"/>
      <c r="D10" s="1027"/>
    </row>
    <row r="11" spans="1:4" ht="16.5" customHeight="1">
      <c r="A11" s="1028" t="s">
        <v>760</v>
      </c>
      <c r="B11" s="1029" t="s">
        <v>761</v>
      </c>
      <c r="C11" s="1030" t="s">
        <v>762</v>
      </c>
      <c r="D11" s="1031" t="s">
        <v>203</v>
      </c>
    </row>
    <row r="12" spans="1:4" ht="15.75" customHeight="1" thickBot="1">
      <c r="A12" s="1032"/>
      <c r="B12" s="1033"/>
      <c r="C12" s="1034"/>
      <c r="D12" s="1035" t="s">
        <v>644</v>
      </c>
    </row>
    <row r="13" spans="1:4" ht="15" customHeight="1" thickBot="1">
      <c r="A13" s="1036" t="s">
        <v>466</v>
      </c>
      <c r="B13" s="1037" t="s">
        <v>467</v>
      </c>
      <c r="C13" s="1037" t="s">
        <v>468</v>
      </c>
      <c r="D13" s="1038" t="s">
        <v>469</v>
      </c>
    </row>
    <row r="14" spans="1:4" ht="17.25" thickBot="1" thickTop="1">
      <c r="A14" s="1039" t="s">
        <v>700</v>
      </c>
      <c r="B14" s="1040" t="s">
        <v>763</v>
      </c>
      <c r="C14" s="1041" t="s">
        <v>764</v>
      </c>
      <c r="D14" s="1042">
        <f>D16+D17+D18</f>
        <v>417</v>
      </c>
    </row>
    <row r="15" spans="1:4" ht="16.5" thickBot="1" thickTop="1">
      <c r="A15" s="1043"/>
      <c r="B15" s="1044" t="s">
        <v>246</v>
      </c>
      <c r="C15" s="1045"/>
      <c r="D15" s="1046"/>
    </row>
    <row r="16" spans="1:4" ht="16.5" thickBot="1" thickTop="1">
      <c r="A16" s="1047" t="s">
        <v>466</v>
      </c>
      <c r="B16" s="1048" t="s">
        <v>765</v>
      </c>
      <c r="C16" s="1049" t="s">
        <v>764</v>
      </c>
      <c r="D16" s="1050" t="s">
        <v>766</v>
      </c>
    </row>
    <row r="17" spans="1:4" ht="16.5" thickBot="1" thickTop="1">
      <c r="A17" s="1047" t="s">
        <v>467</v>
      </c>
      <c r="B17" s="1048" t="s">
        <v>767</v>
      </c>
      <c r="C17" s="1049" t="s">
        <v>764</v>
      </c>
      <c r="D17" s="1050" t="s">
        <v>768</v>
      </c>
    </row>
    <row r="18" spans="1:4" ht="16.5" customHeight="1" thickBot="1" thickTop="1">
      <c r="A18" s="1051" t="s">
        <v>468</v>
      </c>
      <c r="B18" s="1052" t="s">
        <v>769</v>
      </c>
      <c r="C18" s="1049" t="s">
        <v>764</v>
      </c>
      <c r="D18" s="1050" t="s">
        <v>770</v>
      </c>
    </row>
    <row r="19" spans="1:4" ht="17.25" thickBot="1" thickTop="1">
      <c r="A19" s="1053" t="s">
        <v>771</v>
      </c>
      <c r="B19" s="1054" t="s">
        <v>737</v>
      </c>
      <c r="C19" s="1041" t="s">
        <v>764</v>
      </c>
      <c r="D19" s="1042">
        <f>D20</f>
        <v>1100</v>
      </c>
    </row>
    <row r="20" spans="1:4" ht="16.5" thickBot="1" thickTop="1">
      <c r="A20" s="1055" t="s">
        <v>466</v>
      </c>
      <c r="B20" s="1056" t="s">
        <v>772</v>
      </c>
      <c r="C20" s="1057" t="s">
        <v>764</v>
      </c>
      <c r="D20" s="1058">
        <f>D21+D23+D25</f>
        <v>1100</v>
      </c>
    </row>
    <row r="21" spans="1:4" ht="16.5" thickBot="1" thickTop="1">
      <c r="A21" s="1059"/>
      <c r="B21" s="1060" t="s">
        <v>773</v>
      </c>
      <c r="C21" s="1061" t="s">
        <v>774</v>
      </c>
      <c r="D21" s="1062" t="s">
        <v>775</v>
      </c>
    </row>
    <row r="22" spans="1:4" ht="16.5" thickBot="1" thickTop="1">
      <c r="A22" s="1063"/>
      <c r="B22" s="1064" t="s">
        <v>776</v>
      </c>
      <c r="C22" s="1061" t="s">
        <v>13</v>
      </c>
      <c r="D22" s="1062" t="s">
        <v>777</v>
      </c>
    </row>
    <row r="23" spans="1:4" s="1065" customFormat="1" ht="15.75" thickBot="1" thickTop="1">
      <c r="A23" s="1063"/>
      <c r="B23" s="1064" t="s">
        <v>778</v>
      </c>
      <c r="C23" s="1061" t="s">
        <v>779</v>
      </c>
      <c r="D23" s="1062" t="s">
        <v>780</v>
      </c>
    </row>
    <row r="24" spans="1:4" s="1065" customFormat="1" ht="15.75" thickBot="1" thickTop="1">
      <c r="A24" s="1063"/>
      <c r="B24" s="1064" t="s">
        <v>781</v>
      </c>
      <c r="C24" s="1061" t="s">
        <v>782</v>
      </c>
      <c r="D24" s="1062" t="s">
        <v>777</v>
      </c>
    </row>
    <row r="25" spans="1:4" s="1065" customFormat="1" ht="15.75" thickBot="1" thickTop="1">
      <c r="A25" s="1066"/>
      <c r="B25" s="1067" t="s">
        <v>783</v>
      </c>
      <c r="C25" s="1061" t="s">
        <v>784</v>
      </c>
      <c r="D25" s="1062" t="s">
        <v>785</v>
      </c>
    </row>
    <row r="26" spans="1:4" s="1065" customFormat="1" ht="16.5" thickBot="1" thickTop="1">
      <c r="A26" s="1055" t="s">
        <v>467</v>
      </c>
      <c r="B26" s="1068" t="s">
        <v>786</v>
      </c>
      <c r="C26" s="1061" t="s">
        <v>764</v>
      </c>
      <c r="D26" s="1062" t="s">
        <v>777</v>
      </c>
    </row>
    <row r="27" spans="1:4" s="1065" customFormat="1" ht="16.5" thickBot="1" thickTop="1">
      <c r="A27" s="1055" t="s">
        <v>468</v>
      </c>
      <c r="B27" s="1068" t="s">
        <v>787</v>
      </c>
      <c r="C27" s="1049" t="s">
        <v>788</v>
      </c>
      <c r="D27" s="1050" t="s">
        <v>777</v>
      </c>
    </row>
    <row r="28" spans="1:4" s="1065" customFormat="1" ht="15.75" thickBot="1" thickTop="1">
      <c r="A28" s="1059"/>
      <c r="B28" s="1060" t="s">
        <v>789</v>
      </c>
      <c r="C28" s="1069">
        <v>296</v>
      </c>
      <c r="D28" s="1062" t="s">
        <v>777</v>
      </c>
    </row>
    <row r="29" spans="1:4" s="1071" customFormat="1" ht="16.5" thickBot="1" thickTop="1">
      <c r="A29" s="1066"/>
      <c r="B29" s="1070" t="s">
        <v>790</v>
      </c>
      <c r="C29" s="1069">
        <v>296</v>
      </c>
      <c r="D29" s="1062" t="s">
        <v>777</v>
      </c>
    </row>
    <row r="30" spans="1:4" ht="17.25" thickBot="1" thickTop="1">
      <c r="A30" s="1053" t="s">
        <v>791</v>
      </c>
      <c r="B30" s="1054" t="s">
        <v>523</v>
      </c>
      <c r="C30" s="1041" t="s">
        <v>764</v>
      </c>
      <c r="D30" s="1042">
        <f>D31+D36+D37+D40</f>
        <v>1517</v>
      </c>
    </row>
    <row r="31" spans="1:4" s="1065" customFormat="1" ht="16.5" thickBot="1" thickTop="1">
      <c r="A31" s="1055" t="s">
        <v>466</v>
      </c>
      <c r="B31" s="1068" t="s">
        <v>792</v>
      </c>
      <c r="C31" s="1049" t="s">
        <v>764</v>
      </c>
      <c r="D31" s="1058">
        <f>SUM(D32:D35)</f>
        <v>1062</v>
      </c>
    </row>
    <row r="32" spans="1:4" s="1065" customFormat="1" ht="15.75" thickBot="1" thickTop="1">
      <c r="A32" s="1072"/>
      <c r="B32" s="1073" t="s">
        <v>793</v>
      </c>
      <c r="C32" s="1061" t="s">
        <v>794</v>
      </c>
      <c r="D32" s="1074">
        <v>10</v>
      </c>
    </row>
    <row r="33" spans="1:4" s="1065" customFormat="1" ht="15.75" thickBot="1" thickTop="1">
      <c r="A33" s="1075"/>
      <c r="B33" s="1064" t="s">
        <v>795</v>
      </c>
      <c r="C33" s="1061" t="s">
        <v>796</v>
      </c>
      <c r="D33" s="1074">
        <v>40</v>
      </c>
    </row>
    <row r="34" spans="1:4" s="1065" customFormat="1" ht="15.75" thickBot="1" thickTop="1">
      <c r="A34" s="1076"/>
      <c r="B34" s="1067" t="s">
        <v>797</v>
      </c>
      <c r="C34" s="1061" t="s">
        <v>798</v>
      </c>
      <c r="D34" s="1074">
        <v>1000</v>
      </c>
    </row>
    <row r="35" spans="1:4" s="1065" customFormat="1" ht="15.75" thickBot="1" thickTop="1">
      <c r="A35" s="1077"/>
      <c r="B35" s="1078" t="s">
        <v>799</v>
      </c>
      <c r="C35" s="1061" t="s">
        <v>800</v>
      </c>
      <c r="D35" s="1074">
        <v>12</v>
      </c>
    </row>
    <row r="36" spans="1:4" ht="16.5" thickBot="1" thickTop="1">
      <c r="A36" s="1055" t="s">
        <v>467</v>
      </c>
      <c r="B36" s="1068" t="s">
        <v>801</v>
      </c>
      <c r="C36" s="1049" t="s">
        <v>764</v>
      </c>
      <c r="D36" s="1058">
        <v>0</v>
      </c>
    </row>
    <row r="37" spans="1:4" ht="16.5" thickBot="1" thickTop="1">
      <c r="A37" s="1055" t="s">
        <v>468</v>
      </c>
      <c r="B37" s="1068" t="s">
        <v>802</v>
      </c>
      <c r="C37" s="1049" t="s">
        <v>764</v>
      </c>
      <c r="D37" s="1058">
        <f>D38+D39</f>
        <v>235</v>
      </c>
    </row>
    <row r="38" spans="1:4" ht="16.5" thickBot="1" thickTop="1">
      <c r="A38" s="1055"/>
      <c r="B38" s="1079" t="s">
        <v>803</v>
      </c>
      <c r="C38" s="1080" t="s">
        <v>804</v>
      </c>
      <c r="D38" s="1081">
        <v>150</v>
      </c>
    </row>
    <row r="39" spans="1:4" ht="16.5" thickBot="1" thickTop="1">
      <c r="A39" s="1055"/>
      <c r="B39" s="1079" t="s">
        <v>805</v>
      </c>
      <c r="C39" s="1080" t="s">
        <v>806</v>
      </c>
      <c r="D39" s="1081">
        <v>85</v>
      </c>
    </row>
    <row r="40" spans="1:4" s="1065" customFormat="1" ht="31.5" customHeight="1" thickBot="1" thickTop="1">
      <c r="A40" s="1055" t="s">
        <v>469</v>
      </c>
      <c r="B40" s="1056" t="s">
        <v>787</v>
      </c>
      <c r="C40" s="1057" t="s">
        <v>764</v>
      </c>
      <c r="D40" s="1058">
        <f>D41+D42</f>
        <v>220</v>
      </c>
    </row>
    <row r="41" spans="1:4" s="1065" customFormat="1" ht="31.5" customHeight="1" thickBot="1" thickTop="1">
      <c r="A41" s="1072"/>
      <c r="B41" s="1082" t="s">
        <v>807</v>
      </c>
      <c r="C41" s="1061" t="s">
        <v>808</v>
      </c>
      <c r="D41" s="1074">
        <v>110</v>
      </c>
    </row>
    <row r="42" spans="1:4" s="1084" customFormat="1" ht="27.75" thickBot="1" thickTop="1">
      <c r="A42" s="1076"/>
      <c r="B42" s="1083" t="s">
        <v>809</v>
      </c>
      <c r="C42" s="1061" t="s">
        <v>808</v>
      </c>
      <c r="D42" s="1074">
        <v>110</v>
      </c>
    </row>
    <row r="43" spans="1:4" ht="17.25" thickBot="1" thickTop="1">
      <c r="A43" s="1053" t="s">
        <v>810</v>
      </c>
      <c r="B43" s="1085" t="s">
        <v>811</v>
      </c>
      <c r="C43" s="1086" t="s">
        <v>764</v>
      </c>
      <c r="D43" s="1042">
        <f>D45+D46+D48</f>
        <v>0</v>
      </c>
    </row>
    <row r="44" spans="1:4" ht="16.5" thickBot="1" thickTop="1">
      <c r="A44" s="1043"/>
      <c r="B44" s="1087" t="s">
        <v>246</v>
      </c>
      <c r="C44" s="1088"/>
      <c r="D44" s="1058"/>
    </row>
    <row r="45" spans="1:4" ht="16.5" thickBot="1" thickTop="1">
      <c r="A45" s="1047" t="s">
        <v>466</v>
      </c>
      <c r="B45" s="1048" t="s">
        <v>812</v>
      </c>
      <c r="C45" s="1049" t="s">
        <v>764</v>
      </c>
      <c r="D45" s="1058">
        <v>52</v>
      </c>
    </row>
    <row r="46" spans="1:4" ht="15" customHeight="1" thickBot="1" thickTop="1">
      <c r="A46" s="1047" t="s">
        <v>467</v>
      </c>
      <c r="B46" s="1048" t="s">
        <v>813</v>
      </c>
      <c r="C46" s="1049" t="s">
        <v>764</v>
      </c>
      <c r="D46" s="1058">
        <v>98</v>
      </c>
    </row>
    <row r="47" spans="1:4" ht="16.5" hidden="1" thickBot="1" thickTop="1">
      <c r="A47" s="1047" t="s">
        <v>468</v>
      </c>
      <c r="B47" s="1048" t="s">
        <v>814</v>
      </c>
      <c r="C47" s="1049" t="s">
        <v>764</v>
      </c>
      <c r="D47" s="1050" t="s">
        <v>815</v>
      </c>
    </row>
    <row r="48" spans="1:4" ht="16.5" thickBot="1" thickTop="1">
      <c r="A48" s="1089" t="s">
        <v>468</v>
      </c>
      <c r="B48" s="1090" t="s">
        <v>816</v>
      </c>
      <c r="C48" s="1049" t="s">
        <v>764</v>
      </c>
      <c r="D48" s="1050" t="s">
        <v>817</v>
      </c>
    </row>
  </sheetData>
  <mergeCells count="6">
    <mergeCell ref="A10:D10"/>
    <mergeCell ref="A11:A12"/>
    <mergeCell ref="B11:B12"/>
    <mergeCell ref="B6:D6"/>
    <mergeCell ref="B7:D7"/>
    <mergeCell ref="B8:D8"/>
  </mergeCells>
  <printOptions/>
  <pageMargins left="0.75" right="0.75" top="0.51" bottom="0.73" header="0.5" footer="0.5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3" sqref="F3"/>
    </sheetView>
  </sheetViews>
  <sheetFormatPr defaultColWidth="9.140625" defaultRowHeight="12.75"/>
  <cols>
    <col min="1" max="1" width="5.421875" style="1091" customWidth="1"/>
    <col min="2" max="2" width="6.57421875" style="1091" customWidth="1"/>
    <col min="3" max="3" width="9.140625" style="1091" customWidth="1"/>
    <col min="4" max="4" width="31.7109375" style="1091" customWidth="1"/>
    <col min="5" max="5" width="17.57421875" style="1091" customWidth="1"/>
    <col min="6" max="6" width="33.421875" style="1091" customWidth="1"/>
    <col min="7" max="16384" width="9.140625" style="1091" customWidth="1"/>
  </cols>
  <sheetData>
    <row r="1" ht="15">
      <c r="F1" s="1092" t="s">
        <v>818</v>
      </c>
    </row>
    <row r="2" ht="15">
      <c r="F2" s="1092" t="s">
        <v>190</v>
      </c>
    </row>
    <row r="3" ht="15">
      <c r="F3" s="1092" t="s">
        <v>191</v>
      </c>
    </row>
    <row r="4" ht="15">
      <c r="F4" s="1092" t="s">
        <v>193</v>
      </c>
    </row>
    <row r="5" ht="15.75">
      <c r="F5" s="1093"/>
    </row>
    <row r="8" spans="1:6" ht="18.75">
      <c r="A8" s="1094" t="s">
        <v>819</v>
      </c>
      <c r="B8" s="1094"/>
      <c r="C8" s="1094"/>
      <c r="D8" s="1094"/>
      <c r="E8" s="1094"/>
      <c r="F8" s="1094"/>
    </row>
    <row r="9" spans="1:6" ht="18.75">
      <c r="A9" s="1094" t="s">
        <v>820</v>
      </c>
      <c r="B9" s="1094"/>
      <c r="C9" s="1094"/>
      <c r="D9" s="1094"/>
      <c r="E9" s="1094"/>
      <c r="F9" s="1094"/>
    </row>
    <row r="10" spans="1:6" ht="18">
      <c r="A10" s="1095"/>
      <c r="B10" s="1095"/>
      <c r="C10" s="1095"/>
      <c r="D10" s="1095"/>
      <c r="E10" s="1095"/>
      <c r="F10" s="1095"/>
    </row>
    <row r="13" spans="1:6" ht="15">
      <c r="A13" s="1096" t="s">
        <v>411</v>
      </c>
      <c r="B13" s="1096" t="s">
        <v>234</v>
      </c>
      <c r="C13" s="1096" t="s">
        <v>821</v>
      </c>
      <c r="D13" s="1097" t="s">
        <v>822</v>
      </c>
      <c r="E13" s="1096" t="s">
        <v>823</v>
      </c>
      <c r="F13" s="1097" t="s">
        <v>824</v>
      </c>
    </row>
    <row r="14" spans="1:6" ht="15" customHeight="1">
      <c r="A14" s="1096"/>
      <c r="B14" s="1096"/>
      <c r="C14" s="1096"/>
      <c r="D14" s="1098"/>
      <c r="E14" s="1096"/>
      <c r="F14" s="1098"/>
    </row>
    <row r="15" spans="1:6" ht="15">
      <c r="A15" s="1096"/>
      <c r="B15" s="1096"/>
      <c r="C15" s="1096"/>
      <c r="D15" s="1098"/>
      <c r="E15" s="1096"/>
      <c r="F15" s="1098"/>
    </row>
    <row r="16" spans="1:6" ht="15">
      <c r="A16" s="1099"/>
      <c r="B16" s="1099"/>
      <c r="C16" s="1099"/>
      <c r="D16" s="1099"/>
      <c r="E16" s="1099"/>
      <c r="F16" s="1099"/>
    </row>
    <row r="17" spans="1:6" ht="15">
      <c r="A17" s="1100" t="s">
        <v>466</v>
      </c>
      <c r="B17" s="1101">
        <v>852</v>
      </c>
      <c r="C17" s="1101">
        <v>85201</v>
      </c>
      <c r="D17" s="1100" t="s">
        <v>825</v>
      </c>
      <c r="E17" s="1102">
        <v>1278000</v>
      </c>
      <c r="F17" s="1100"/>
    </row>
    <row r="18" spans="1:6" ht="15">
      <c r="A18" s="1100"/>
      <c r="B18" s="1100"/>
      <c r="C18" s="1100"/>
      <c r="D18" s="1100" t="s">
        <v>826</v>
      </c>
      <c r="E18" s="1100"/>
      <c r="F18" s="1100"/>
    </row>
    <row r="19" spans="1:6" ht="15">
      <c r="A19" s="1100"/>
      <c r="B19" s="1100"/>
      <c r="C19" s="1100"/>
      <c r="D19" s="1100" t="s">
        <v>827</v>
      </c>
      <c r="E19" s="1100"/>
      <c r="F19" s="1100"/>
    </row>
    <row r="20" spans="1:6" ht="15">
      <c r="A20" s="1100"/>
      <c r="B20" s="1100"/>
      <c r="C20" s="1100"/>
      <c r="D20" s="1100" t="s">
        <v>828</v>
      </c>
      <c r="E20" s="1100"/>
      <c r="F20" s="1100"/>
    </row>
    <row r="21" spans="1:6" ht="15">
      <c r="A21" s="1100"/>
      <c r="B21" s="1100"/>
      <c r="C21" s="1100"/>
      <c r="D21" s="1100" t="s">
        <v>829</v>
      </c>
      <c r="E21" s="1100"/>
      <c r="F21" s="1100"/>
    </row>
    <row r="22" spans="1:6" ht="15">
      <c r="A22" s="1100"/>
      <c r="B22" s="1100"/>
      <c r="C22" s="1100"/>
      <c r="D22" s="1100" t="s">
        <v>830</v>
      </c>
      <c r="E22" s="1100"/>
      <c r="F22" s="1100"/>
    </row>
    <row r="23" spans="1:6" ht="15">
      <c r="A23" s="1100"/>
      <c r="B23" s="1100"/>
      <c r="C23" s="1100"/>
      <c r="D23" s="1100" t="s">
        <v>831</v>
      </c>
      <c r="E23" s="1100"/>
      <c r="F23" s="1100"/>
    </row>
    <row r="24" spans="1:6" ht="15">
      <c r="A24" s="1100"/>
      <c r="B24" s="1100"/>
      <c r="C24" s="1100"/>
      <c r="D24" s="1100"/>
      <c r="E24" s="1100"/>
      <c r="F24" s="1100"/>
    </row>
    <row r="25" spans="1:6" ht="15">
      <c r="A25" s="1100"/>
      <c r="B25" s="1100"/>
      <c r="C25" s="1100"/>
      <c r="D25" s="1100"/>
      <c r="E25" s="1100"/>
      <c r="F25" s="1100"/>
    </row>
    <row r="26" spans="1:6" ht="15">
      <c r="A26" s="1100"/>
      <c r="B26" s="1100"/>
      <c r="C26" s="1100"/>
      <c r="D26" s="1100"/>
      <c r="E26" s="1100"/>
      <c r="F26" s="1100"/>
    </row>
    <row r="27" spans="1:6" ht="15">
      <c r="A27" s="1100"/>
      <c r="B27" s="1100"/>
      <c r="C27" s="1100"/>
      <c r="D27" s="1100"/>
      <c r="E27" s="1100"/>
      <c r="F27" s="1100"/>
    </row>
    <row r="28" spans="1:6" ht="15">
      <c r="A28" s="1100"/>
      <c r="B28" s="1100"/>
      <c r="C28" s="1100"/>
      <c r="D28" s="1100"/>
      <c r="E28" s="1100"/>
      <c r="F28" s="1100"/>
    </row>
    <row r="29" spans="1:6" ht="15">
      <c r="A29" s="1100"/>
      <c r="B29" s="1100"/>
      <c r="C29" s="1100"/>
      <c r="D29" s="1100"/>
      <c r="E29" s="1100"/>
      <c r="F29" s="1100"/>
    </row>
    <row r="30" spans="1:6" ht="15">
      <c r="A30" s="1100"/>
      <c r="B30" s="1100"/>
      <c r="C30" s="1100"/>
      <c r="D30" s="1100"/>
      <c r="E30" s="1100"/>
      <c r="F30" s="1100"/>
    </row>
    <row r="31" spans="1:6" ht="15">
      <c r="A31" s="1100"/>
      <c r="B31" s="1100"/>
      <c r="C31" s="1100"/>
      <c r="D31" s="1100"/>
      <c r="E31" s="1100"/>
      <c r="F31" s="1100"/>
    </row>
    <row r="32" spans="1:6" ht="15">
      <c r="A32" s="1100"/>
      <c r="B32" s="1100"/>
      <c r="C32" s="1100"/>
      <c r="D32" s="1100"/>
      <c r="E32" s="1100"/>
      <c r="F32" s="1100"/>
    </row>
    <row r="33" spans="1:6" ht="15">
      <c r="A33" s="1103"/>
      <c r="B33" s="1103"/>
      <c r="C33" s="1103"/>
      <c r="D33" s="1103"/>
      <c r="E33" s="1103"/>
      <c r="F33" s="1103"/>
    </row>
    <row r="34" ht="15">
      <c r="A34" s="1091" t="s">
        <v>832</v>
      </c>
    </row>
    <row r="35" ht="15">
      <c r="A35" s="1091" t="s">
        <v>833</v>
      </c>
    </row>
    <row r="36" ht="15">
      <c r="A36" s="1091" t="s">
        <v>834</v>
      </c>
    </row>
  </sheetData>
  <mergeCells count="8">
    <mergeCell ref="A8:F8"/>
    <mergeCell ref="A9:F9"/>
    <mergeCell ref="A13:A15"/>
    <mergeCell ref="B13:B15"/>
    <mergeCell ref="C13:C15"/>
    <mergeCell ref="D13:D15"/>
    <mergeCell ref="E13:E15"/>
    <mergeCell ref="F13:F15"/>
  </mergeCells>
  <printOptions/>
  <pageMargins left="0.33" right="0.32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75" zoomScaleSheetLayoutView="75" workbookViewId="0" topLeftCell="A1">
      <selection activeCell="F3" sqref="F3"/>
    </sheetView>
  </sheetViews>
  <sheetFormatPr defaultColWidth="9.140625" defaultRowHeight="12.75"/>
  <cols>
    <col min="1" max="1" width="5.421875" style="1091" customWidth="1"/>
    <col min="2" max="2" width="6.57421875" style="1091" customWidth="1"/>
    <col min="3" max="3" width="9.140625" style="1091" customWidth="1"/>
    <col min="4" max="4" width="27.28125" style="1091" customWidth="1"/>
    <col min="5" max="5" width="17.57421875" style="1091" customWidth="1"/>
    <col min="6" max="6" width="33.421875" style="1091" customWidth="1"/>
    <col min="7" max="16384" width="9.140625" style="1091" customWidth="1"/>
  </cols>
  <sheetData>
    <row r="1" ht="15">
      <c r="F1" s="1092" t="s">
        <v>835</v>
      </c>
    </row>
    <row r="2" ht="15">
      <c r="F2" s="1092" t="s">
        <v>190</v>
      </c>
    </row>
    <row r="3" ht="15">
      <c r="F3" s="1092" t="s">
        <v>191</v>
      </c>
    </row>
    <row r="4" ht="15">
      <c r="F4" s="1092" t="s">
        <v>193</v>
      </c>
    </row>
    <row r="5" ht="15.75">
      <c r="F5" s="1093"/>
    </row>
    <row r="8" spans="1:6" ht="18.75">
      <c r="A8" s="1094" t="s">
        <v>819</v>
      </c>
      <c r="B8" s="1094"/>
      <c r="C8" s="1094"/>
      <c r="D8" s="1094"/>
      <c r="E8" s="1094"/>
      <c r="F8" s="1094"/>
    </row>
    <row r="9" spans="1:6" ht="18.75">
      <c r="A9" s="1094" t="s">
        <v>820</v>
      </c>
      <c r="B9" s="1094"/>
      <c r="C9" s="1094"/>
      <c r="D9" s="1094"/>
      <c r="E9" s="1094"/>
      <c r="F9" s="1094"/>
    </row>
    <row r="10" spans="1:6" ht="18">
      <c r="A10" s="1095"/>
      <c r="B10" s="1095"/>
      <c r="C10" s="1095"/>
      <c r="D10" s="1095"/>
      <c r="E10" s="1095"/>
      <c r="F10" s="1095"/>
    </row>
    <row r="13" spans="1:6" ht="15">
      <c r="A13" s="1096" t="s">
        <v>411</v>
      </c>
      <c r="B13" s="1096" t="s">
        <v>234</v>
      </c>
      <c r="C13" s="1096" t="s">
        <v>821</v>
      </c>
      <c r="D13" s="1097" t="s">
        <v>822</v>
      </c>
      <c r="E13" s="1096" t="s">
        <v>823</v>
      </c>
      <c r="F13" s="1097" t="s">
        <v>824</v>
      </c>
    </row>
    <row r="14" spans="1:6" ht="15" customHeight="1">
      <c r="A14" s="1096"/>
      <c r="B14" s="1096"/>
      <c r="C14" s="1096"/>
      <c r="D14" s="1098"/>
      <c r="E14" s="1096"/>
      <c r="F14" s="1098"/>
    </row>
    <row r="15" spans="1:6" ht="15">
      <c r="A15" s="1096"/>
      <c r="B15" s="1096"/>
      <c r="C15" s="1096"/>
      <c r="D15" s="1098"/>
      <c r="E15" s="1096"/>
      <c r="F15" s="1098"/>
    </row>
    <row r="16" spans="1:6" ht="15">
      <c r="A16" s="1099"/>
      <c r="B16" s="1099"/>
      <c r="C16" s="1099"/>
      <c r="D16" s="1099"/>
      <c r="E16" s="1099"/>
      <c r="F16" s="1099"/>
    </row>
    <row r="17" spans="1:6" ht="15">
      <c r="A17" s="1100" t="s">
        <v>466</v>
      </c>
      <c r="B17" s="1101">
        <v>852</v>
      </c>
      <c r="C17" s="1101">
        <v>85202</v>
      </c>
      <c r="D17" s="1100" t="s">
        <v>836</v>
      </c>
      <c r="E17" s="1102">
        <v>609600</v>
      </c>
      <c r="F17" s="1100" t="s">
        <v>837</v>
      </c>
    </row>
    <row r="18" spans="1:6" ht="15">
      <c r="A18" s="1100"/>
      <c r="B18" s="1100"/>
      <c r="C18" s="1100"/>
      <c r="D18" s="1100" t="s">
        <v>838</v>
      </c>
      <c r="E18" s="1100"/>
      <c r="F18" s="1100" t="s">
        <v>839</v>
      </c>
    </row>
    <row r="19" spans="1:6" ht="15">
      <c r="A19" s="1100"/>
      <c r="B19" s="1100"/>
      <c r="C19" s="1100"/>
      <c r="D19" s="1100" t="s">
        <v>840</v>
      </c>
      <c r="E19" s="1100"/>
      <c r="F19" s="1100" t="s">
        <v>841</v>
      </c>
    </row>
    <row r="20" spans="1:6" ht="15">
      <c r="A20" s="1100"/>
      <c r="B20" s="1100"/>
      <c r="C20" s="1100"/>
      <c r="D20" s="1100"/>
      <c r="E20" s="1100"/>
      <c r="F20" s="1100"/>
    </row>
    <row r="21" spans="1:6" ht="15">
      <c r="A21" s="1100"/>
      <c r="B21" s="1100"/>
      <c r="C21" s="1100"/>
      <c r="D21" s="1100"/>
      <c r="E21" s="1100"/>
      <c r="F21" s="1100"/>
    </row>
    <row r="22" spans="1:6" ht="15">
      <c r="A22" s="1100"/>
      <c r="B22" s="1100"/>
      <c r="C22" s="1100"/>
      <c r="D22" s="1100"/>
      <c r="E22" s="1100"/>
      <c r="F22" s="1100"/>
    </row>
    <row r="23" spans="1:6" ht="15">
      <c r="A23" s="1100"/>
      <c r="B23" s="1100"/>
      <c r="C23" s="1100"/>
      <c r="D23" s="1100"/>
      <c r="E23" s="1100"/>
      <c r="F23" s="1100"/>
    </row>
    <row r="24" spans="1:6" ht="15">
      <c r="A24" s="1100"/>
      <c r="B24" s="1100"/>
      <c r="C24" s="1100"/>
      <c r="D24" s="1100"/>
      <c r="E24" s="1100"/>
      <c r="F24" s="1100"/>
    </row>
    <row r="25" spans="1:6" ht="15">
      <c r="A25" s="1100"/>
      <c r="B25" s="1100"/>
      <c r="C25" s="1100"/>
      <c r="D25" s="1100"/>
      <c r="E25" s="1100"/>
      <c r="F25" s="1100"/>
    </row>
    <row r="26" spans="1:6" ht="15">
      <c r="A26" s="1100"/>
      <c r="B26" s="1100"/>
      <c r="C26" s="1100"/>
      <c r="D26" s="1100"/>
      <c r="E26" s="1100"/>
      <c r="F26" s="1100"/>
    </row>
    <row r="27" spans="1:6" ht="15">
      <c r="A27" s="1100"/>
      <c r="B27" s="1100"/>
      <c r="C27" s="1100"/>
      <c r="D27" s="1100"/>
      <c r="E27" s="1100"/>
      <c r="F27" s="1100"/>
    </row>
    <row r="28" spans="1:6" ht="15">
      <c r="A28" s="1100"/>
      <c r="B28" s="1100"/>
      <c r="C28" s="1100"/>
      <c r="D28" s="1100"/>
      <c r="E28" s="1100"/>
      <c r="F28" s="1100"/>
    </row>
    <row r="29" spans="1:6" ht="15">
      <c r="A29" s="1100"/>
      <c r="B29" s="1100"/>
      <c r="C29" s="1100"/>
      <c r="D29" s="1100"/>
      <c r="E29" s="1100"/>
      <c r="F29" s="1100"/>
    </row>
    <row r="30" spans="1:6" ht="15">
      <c r="A30" s="1100"/>
      <c r="B30" s="1100"/>
      <c r="C30" s="1100"/>
      <c r="D30" s="1100"/>
      <c r="E30" s="1100"/>
      <c r="F30" s="1100"/>
    </row>
    <row r="31" spans="1:6" ht="15">
      <c r="A31" s="1100"/>
      <c r="B31" s="1100"/>
      <c r="C31" s="1100"/>
      <c r="D31" s="1100"/>
      <c r="E31" s="1100"/>
      <c r="F31" s="1100"/>
    </row>
    <row r="32" spans="1:6" ht="15">
      <c r="A32" s="1100"/>
      <c r="B32" s="1100"/>
      <c r="C32" s="1100"/>
      <c r="D32" s="1100"/>
      <c r="E32" s="1100"/>
      <c r="F32" s="1100"/>
    </row>
    <row r="33" spans="1:6" ht="15">
      <c r="A33" s="1103"/>
      <c r="B33" s="1103"/>
      <c r="C33" s="1103"/>
      <c r="D33" s="1103"/>
      <c r="E33" s="1103"/>
      <c r="F33" s="1103"/>
    </row>
    <row r="35" ht="15">
      <c r="A35" s="1091" t="s">
        <v>842</v>
      </c>
    </row>
    <row r="36" ht="15">
      <c r="A36" s="1091" t="s">
        <v>843</v>
      </c>
    </row>
    <row r="37" ht="15">
      <c r="A37" s="1091" t="s">
        <v>844</v>
      </c>
    </row>
    <row r="38" ht="15">
      <c r="A38" s="1091" t="s">
        <v>845</v>
      </c>
    </row>
    <row r="39" spans="1:6" ht="15">
      <c r="A39" s="1104"/>
      <c r="B39" s="1104"/>
      <c r="C39" s="1104"/>
      <c r="D39" s="1104"/>
      <c r="E39" s="1104"/>
      <c r="F39" s="1104"/>
    </row>
    <row r="40" spans="1:6" ht="15">
      <c r="A40" s="1104"/>
      <c r="B40" s="1104"/>
      <c r="C40" s="1104"/>
      <c r="D40" s="1104"/>
      <c r="E40" s="1104"/>
      <c r="F40" s="1104"/>
    </row>
  </sheetData>
  <mergeCells count="8">
    <mergeCell ref="E13:E15"/>
    <mergeCell ref="F13:F15"/>
    <mergeCell ref="A8:F8"/>
    <mergeCell ref="A9:F9"/>
    <mergeCell ref="A13:A15"/>
    <mergeCell ref="B13:B15"/>
    <mergeCell ref="C13:C15"/>
    <mergeCell ref="D13:D15"/>
  </mergeCells>
  <printOptions/>
  <pageMargins left="0.67" right="0.62" top="1" bottom="1" header="0.5" footer="0.5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5.421875" style="1091" customWidth="1"/>
    <col min="2" max="2" width="6.57421875" style="1091" customWidth="1"/>
    <col min="3" max="3" width="9.140625" style="1091" customWidth="1"/>
    <col min="4" max="4" width="38.7109375" style="1091" customWidth="1"/>
    <col min="5" max="5" width="17.8515625" style="1091" customWidth="1"/>
    <col min="6" max="6" width="35.28125" style="1091" customWidth="1"/>
    <col min="7" max="16384" width="9.140625" style="1091" customWidth="1"/>
  </cols>
  <sheetData>
    <row r="1" ht="15">
      <c r="F1" s="1092" t="s">
        <v>846</v>
      </c>
    </row>
    <row r="2" ht="15">
      <c r="F2" s="1092" t="s">
        <v>190</v>
      </c>
    </row>
    <row r="3" ht="15">
      <c r="F3" s="1092" t="s">
        <v>191</v>
      </c>
    </row>
    <row r="4" ht="15">
      <c r="F4" s="1092" t="s">
        <v>193</v>
      </c>
    </row>
    <row r="5" ht="15.75">
      <c r="F5" s="1093"/>
    </row>
    <row r="8" spans="1:6" ht="18.75">
      <c r="A8" s="1094" t="s">
        <v>819</v>
      </c>
      <c r="B8" s="1094"/>
      <c r="C8" s="1094"/>
      <c r="D8" s="1094"/>
      <c r="E8" s="1094"/>
      <c r="F8" s="1094"/>
    </row>
    <row r="9" spans="1:6" ht="18.75">
      <c r="A9" s="1094" t="s">
        <v>820</v>
      </c>
      <c r="B9" s="1094"/>
      <c r="C9" s="1094"/>
      <c r="D9" s="1094"/>
      <c r="E9" s="1094"/>
      <c r="F9" s="1094"/>
    </row>
    <row r="10" spans="1:6" ht="18">
      <c r="A10" s="1095"/>
      <c r="B10" s="1095"/>
      <c r="C10" s="1095"/>
      <c r="D10" s="1095"/>
      <c r="E10" s="1095"/>
      <c r="F10" s="1095"/>
    </row>
    <row r="13" spans="1:6" ht="15">
      <c r="A13" s="1096" t="s">
        <v>411</v>
      </c>
      <c r="B13" s="1096" t="s">
        <v>234</v>
      </c>
      <c r="C13" s="1096" t="s">
        <v>821</v>
      </c>
      <c r="D13" s="1097" t="s">
        <v>822</v>
      </c>
      <c r="E13" s="1096" t="s">
        <v>823</v>
      </c>
      <c r="F13" s="1097" t="s">
        <v>824</v>
      </c>
    </row>
    <row r="14" spans="1:6" ht="15" customHeight="1">
      <c r="A14" s="1096"/>
      <c r="B14" s="1096"/>
      <c r="C14" s="1096"/>
      <c r="D14" s="1098"/>
      <c r="E14" s="1096"/>
      <c r="F14" s="1098"/>
    </row>
    <row r="15" spans="1:6" ht="15">
      <c r="A15" s="1096"/>
      <c r="B15" s="1096"/>
      <c r="C15" s="1096"/>
      <c r="D15" s="1098"/>
      <c r="E15" s="1096"/>
      <c r="F15" s="1098"/>
    </row>
    <row r="16" spans="1:6" ht="15">
      <c r="A16" s="1099"/>
      <c r="B16" s="1099"/>
      <c r="C16" s="1099"/>
      <c r="D16" s="1099"/>
      <c r="E16" s="1099"/>
      <c r="F16" s="1099"/>
    </row>
    <row r="17" spans="1:6" ht="15">
      <c r="A17" s="1100" t="s">
        <v>466</v>
      </c>
      <c r="B17" s="1101">
        <v>852</v>
      </c>
      <c r="C17" s="1101">
        <v>85203</v>
      </c>
      <c r="D17" s="1100" t="s">
        <v>847</v>
      </c>
      <c r="E17" s="1102">
        <v>255000</v>
      </c>
      <c r="F17" s="1100" t="s">
        <v>848</v>
      </c>
    </row>
    <row r="18" spans="1:6" ht="15">
      <c r="A18" s="1100"/>
      <c r="B18" s="1100"/>
      <c r="C18" s="1100"/>
      <c r="D18" s="1100" t="s">
        <v>849</v>
      </c>
      <c r="E18" s="1100"/>
      <c r="F18" s="1100" t="s">
        <v>850</v>
      </c>
    </row>
    <row r="19" spans="1:6" ht="15">
      <c r="A19" s="1100"/>
      <c r="B19" s="1100"/>
      <c r="C19" s="1100"/>
      <c r="D19" s="1100" t="s">
        <v>851</v>
      </c>
      <c r="E19" s="1100"/>
      <c r="F19" s="1100"/>
    </row>
    <row r="20" spans="1:6" ht="15">
      <c r="A20" s="1100"/>
      <c r="B20" s="1100"/>
      <c r="C20" s="1100"/>
      <c r="D20" s="1100"/>
      <c r="E20" s="1100"/>
      <c r="F20" s="1100"/>
    </row>
    <row r="21" spans="1:6" ht="15">
      <c r="A21" s="1100"/>
      <c r="B21" s="1100"/>
      <c r="C21" s="1100"/>
      <c r="D21" s="1100"/>
      <c r="E21" s="1100"/>
      <c r="F21" s="1100"/>
    </row>
    <row r="22" spans="1:6" ht="15">
      <c r="A22" s="1100"/>
      <c r="B22" s="1100"/>
      <c r="C22" s="1100"/>
      <c r="D22" s="1100"/>
      <c r="E22" s="1100"/>
      <c r="F22" s="1100"/>
    </row>
    <row r="23" spans="1:6" ht="15">
      <c r="A23" s="1100"/>
      <c r="B23" s="1100"/>
      <c r="C23" s="1100"/>
      <c r="D23" s="1100"/>
      <c r="E23" s="1100"/>
      <c r="F23" s="1100"/>
    </row>
    <row r="24" spans="1:6" ht="15">
      <c r="A24" s="1100"/>
      <c r="B24" s="1100"/>
      <c r="C24" s="1100"/>
      <c r="D24" s="1100"/>
      <c r="E24" s="1100"/>
      <c r="F24" s="1100"/>
    </row>
    <row r="25" spans="1:6" ht="15">
      <c r="A25" s="1100"/>
      <c r="B25" s="1100"/>
      <c r="C25" s="1100"/>
      <c r="D25" s="1100"/>
      <c r="E25" s="1100"/>
      <c r="F25" s="1100"/>
    </row>
    <row r="26" spans="1:6" ht="15">
      <c r="A26" s="1100"/>
      <c r="B26" s="1100"/>
      <c r="C26" s="1100"/>
      <c r="D26" s="1100"/>
      <c r="E26" s="1100"/>
      <c r="F26" s="1100"/>
    </row>
    <row r="27" spans="1:6" ht="15">
      <c r="A27" s="1100"/>
      <c r="B27" s="1100"/>
      <c r="C27" s="1100"/>
      <c r="D27" s="1100"/>
      <c r="E27" s="1100"/>
      <c r="F27" s="1100"/>
    </row>
    <row r="28" spans="1:6" ht="15">
      <c r="A28" s="1100"/>
      <c r="B28" s="1100"/>
      <c r="C28" s="1100"/>
      <c r="D28" s="1100"/>
      <c r="E28" s="1100"/>
      <c r="F28" s="1100"/>
    </row>
    <row r="29" spans="1:6" ht="15">
      <c r="A29" s="1100"/>
      <c r="B29" s="1100"/>
      <c r="C29" s="1100"/>
      <c r="D29" s="1100"/>
      <c r="E29" s="1100"/>
      <c r="F29" s="1100"/>
    </row>
    <row r="30" spans="1:6" ht="15">
      <c r="A30" s="1100"/>
      <c r="B30" s="1100"/>
      <c r="C30" s="1100"/>
      <c r="D30" s="1100"/>
      <c r="E30" s="1100"/>
      <c r="F30" s="1100"/>
    </row>
    <row r="31" spans="1:6" ht="15">
      <c r="A31" s="1100"/>
      <c r="B31" s="1100"/>
      <c r="C31" s="1100"/>
      <c r="D31" s="1100"/>
      <c r="E31" s="1100"/>
      <c r="F31" s="1100"/>
    </row>
    <row r="32" spans="1:6" ht="15">
      <c r="A32" s="1103"/>
      <c r="B32" s="1103"/>
      <c r="C32" s="1103"/>
      <c r="D32" s="1103"/>
      <c r="E32" s="1103"/>
      <c r="F32" s="1103"/>
    </row>
  </sheetData>
  <mergeCells count="8">
    <mergeCell ref="A8:F8"/>
    <mergeCell ref="A9:F9"/>
    <mergeCell ref="A13:A15"/>
    <mergeCell ref="B13:B15"/>
    <mergeCell ref="C13:C15"/>
    <mergeCell ref="D13:D15"/>
    <mergeCell ref="E13:E15"/>
    <mergeCell ref="F13:F15"/>
  </mergeCells>
  <printOptions/>
  <pageMargins left="0.46" right="0.34" top="1" bottom="1" header="0.5" footer="0.5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workbookViewId="0" topLeftCell="A19">
      <selection activeCell="C40" sqref="C40"/>
    </sheetView>
  </sheetViews>
  <sheetFormatPr defaultColWidth="9.140625" defaultRowHeight="12.75"/>
  <cols>
    <col min="1" max="1" width="5.421875" style="1091" customWidth="1"/>
    <col min="2" max="2" width="6.57421875" style="1091" customWidth="1"/>
    <col min="3" max="3" width="9.140625" style="1091" customWidth="1"/>
    <col min="4" max="4" width="39.57421875" style="1091" customWidth="1"/>
    <col min="5" max="5" width="17.8515625" style="1091" customWidth="1"/>
    <col min="6" max="6" width="35.28125" style="1091" customWidth="1"/>
    <col min="7" max="16384" width="9.140625" style="1091" customWidth="1"/>
  </cols>
  <sheetData>
    <row r="1" ht="15">
      <c r="F1" s="1092" t="s">
        <v>852</v>
      </c>
    </row>
    <row r="2" ht="15">
      <c r="F2" s="1092" t="s">
        <v>190</v>
      </c>
    </row>
    <row r="3" ht="15">
      <c r="F3" s="1092" t="s">
        <v>191</v>
      </c>
    </row>
    <row r="4" ht="15">
      <c r="F4" s="1092" t="s">
        <v>193</v>
      </c>
    </row>
    <row r="5" ht="15.75">
      <c r="F5" s="1093"/>
    </row>
    <row r="8" spans="1:6" ht="15">
      <c r="A8" s="1105" t="s">
        <v>853</v>
      </c>
      <c r="B8" s="1105"/>
      <c r="C8" s="1105"/>
      <c r="D8" s="1105"/>
      <c r="E8" s="1105"/>
      <c r="F8" s="1105"/>
    </row>
    <row r="9" spans="1:6" ht="15">
      <c r="A9" s="1105"/>
      <c r="B9" s="1105"/>
      <c r="C9" s="1105"/>
      <c r="D9" s="1105"/>
      <c r="E9" s="1105"/>
      <c r="F9" s="1105"/>
    </row>
    <row r="10" spans="1:6" ht="18">
      <c r="A10" s="1095"/>
      <c r="B10" s="1095"/>
      <c r="C10" s="1095"/>
      <c r="D10" s="1095"/>
      <c r="E10" s="1095"/>
      <c r="F10" s="1095"/>
    </row>
    <row r="13" spans="1:6" ht="15">
      <c r="A13" s="1096" t="s">
        <v>411</v>
      </c>
      <c r="B13" s="1096" t="s">
        <v>234</v>
      </c>
      <c r="C13" s="1096" t="s">
        <v>821</v>
      </c>
      <c r="D13" s="1097" t="s">
        <v>822</v>
      </c>
      <c r="E13" s="1096" t="s">
        <v>823</v>
      </c>
      <c r="F13" s="1097" t="s">
        <v>824</v>
      </c>
    </row>
    <row r="14" spans="1:6" ht="15" customHeight="1">
      <c r="A14" s="1096"/>
      <c r="B14" s="1096"/>
      <c r="C14" s="1096"/>
      <c r="D14" s="1098"/>
      <c r="E14" s="1096"/>
      <c r="F14" s="1098"/>
    </row>
    <row r="15" spans="1:6" ht="15">
      <c r="A15" s="1096"/>
      <c r="B15" s="1096"/>
      <c r="C15" s="1096"/>
      <c r="D15" s="1098"/>
      <c r="E15" s="1096"/>
      <c r="F15" s="1098"/>
    </row>
    <row r="16" spans="1:6" ht="15">
      <c r="A16" s="1099"/>
      <c r="B16" s="1099"/>
      <c r="C16" s="1099"/>
      <c r="D16" s="1099"/>
      <c r="E16" s="1099"/>
      <c r="F16" s="1099"/>
    </row>
    <row r="17" spans="1:6" ht="15">
      <c r="A17" s="1100" t="s">
        <v>466</v>
      </c>
      <c r="B17" s="1101">
        <v>852</v>
      </c>
      <c r="C17" s="1101">
        <v>85204</v>
      </c>
      <c r="D17" s="1100" t="s">
        <v>825</v>
      </c>
      <c r="E17" s="1102">
        <v>48000</v>
      </c>
      <c r="F17" s="1100"/>
    </row>
    <row r="18" spans="1:6" ht="15">
      <c r="A18" s="1100"/>
      <c r="B18" s="1100"/>
      <c r="C18" s="1100"/>
      <c r="D18" s="1100" t="s">
        <v>826</v>
      </c>
      <c r="E18" s="1100"/>
      <c r="F18" s="1100"/>
    </row>
    <row r="19" spans="1:6" ht="15">
      <c r="A19" s="1100"/>
      <c r="B19" s="1100"/>
      <c r="C19" s="1100"/>
      <c r="D19" s="1100" t="s">
        <v>854</v>
      </c>
      <c r="E19" s="1100"/>
      <c r="F19" s="1100"/>
    </row>
    <row r="20" spans="1:6" ht="15">
      <c r="A20" s="1100"/>
      <c r="B20" s="1100"/>
      <c r="C20" s="1100"/>
      <c r="D20" s="1100" t="s">
        <v>855</v>
      </c>
      <c r="E20" s="1100"/>
      <c r="F20" s="1100"/>
    </row>
    <row r="21" spans="1:6" ht="15">
      <c r="A21" s="1100"/>
      <c r="B21" s="1100"/>
      <c r="C21" s="1100"/>
      <c r="D21" s="1100" t="s">
        <v>856</v>
      </c>
      <c r="E21" s="1100"/>
      <c r="F21" s="1100"/>
    </row>
    <row r="22" spans="1:6" ht="15">
      <c r="A22" s="1100"/>
      <c r="B22" s="1100"/>
      <c r="C22" s="1100"/>
      <c r="D22" s="1100"/>
      <c r="E22" s="1100"/>
      <c r="F22" s="1100"/>
    </row>
    <row r="23" spans="1:6" ht="15">
      <c r="A23" s="1100"/>
      <c r="B23" s="1100"/>
      <c r="C23" s="1100"/>
      <c r="D23" s="1100"/>
      <c r="E23" s="1100"/>
      <c r="F23" s="1100"/>
    </row>
    <row r="24" spans="1:6" ht="15">
      <c r="A24" s="1100"/>
      <c r="B24" s="1100"/>
      <c r="C24" s="1100"/>
      <c r="D24" s="1100"/>
      <c r="E24" s="1100"/>
      <c r="F24" s="1100"/>
    </row>
    <row r="25" spans="1:6" ht="15">
      <c r="A25" s="1100"/>
      <c r="B25" s="1100"/>
      <c r="C25" s="1100"/>
      <c r="D25" s="1100"/>
      <c r="E25" s="1100"/>
      <c r="F25" s="1100"/>
    </row>
    <row r="26" spans="1:6" ht="15">
      <c r="A26" s="1100"/>
      <c r="B26" s="1100"/>
      <c r="C26" s="1100"/>
      <c r="D26" s="1100"/>
      <c r="E26" s="1100"/>
      <c r="F26" s="1100"/>
    </row>
    <row r="27" spans="1:6" ht="15">
      <c r="A27" s="1100"/>
      <c r="B27" s="1100"/>
      <c r="C27" s="1100"/>
      <c r="D27" s="1100"/>
      <c r="E27" s="1100"/>
      <c r="F27" s="1100"/>
    </row>
    <row r="28" spans="1:6" ht="15">
      <c r="A28" s="1100"/>
      <c r="B28" s="1100"/>
      <c r="C28" s="1100"/>
      <c r="D28" s="1100"/>
      <c r="E28" s="1100"/>
      <c r="F28" s="1100"/>
    </row>
    <row r="29" spans="1:6" ht="15">
      <c r="A29" s="1100"/>
      <c r="B29" s="1100"/>
      <c r="C29" s="1100"/>
      <c r="D29" s="1100"/>
      <c r="E29" s="1100"/>
      <c r="F29" s="1100"/>
    </row>
    <row r="30" spans="1:6" ht="15">
      <c r="A30" s="1100"/>
      <c r="B30" s="1100"/>
      <c r="C30" s="1100"/>
      <c r="D30" s="1100"/>
      <c r="E30" s="1100"/>
      <c r="F30" s="1100"/>
    </row>
    <row r="31" spans="1:6" ht="15">
      <c r="A31" s="1103"/>
      <c r="B31" s="1103"/>
      <c r="C31" s="1103"/>
      <c r="D31" s="1103"/>
      <c r="E31" s="1103"/>
      <c r="F31" s="1103"/>
    </row>
    <row r="32" ht="15">
      <c r="A32" s="1091" t="s">
        <v>832</v>
      </c>
    </row>
    <row r="33" ht="15">
      <c r="A33" s="1091" t="s">
        <v>833</v>
      </c>
    </row>
    <row r="34" ht="15">
      <c r="A34" s="1091" t="s">
        <v>857</v>
      </c>
    </row>
  </sheetData>
  <mergeCells count="8">
    <mergeCell ref="A8:F8"/>
    <mergeCell ref="A9:F9"/>
    <mergeCell ref="A13:A15"/>
    <mergeCell ref="B13:B15"/>
    <mergeCell ref="C13:C15"/>
    <mergeCell ref="D13:D15"/>
    <mergeCell ref="E13:E15"/>
    <mergeCell ref="F13:F15"/>
  </mergeCells>
  <printOptions/>
  <pageMargins left="0.37" right="0.23" top="1" bottom="1" header="0.5" footer="0.5"/>
  <pageSetup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4.8515625" style="1106" customWidth="1"/>
    <col min="2" max="2" width="39.28125" style="1106" customWidth="1"/>
    <col min="3" max="4" width="11.57421875" style="1106" customWidth="1"/>
    <col min="5" max="5" width="14.57421875" style="1106" customWidth="1"/>
    <col min="6" max="6" width="19.28125" style="1106" customWidth="1"/>
    <col min="7" max="7" width="20.28125" style="1106" customWidth="1"/>
    <col min="8" max="8" width="11.28125" style="1106" customWidth="1"/>
    <col min="9" max="9" width="20.140625" style="1106" customWidth="1"/>
    <col min="10" max="10" width="19.7109375" style="1106" customWidth="1"/>
    <col min="11" max="16384" width="9.140625" style="1106" customWidth="1"/>
  </cols>
  <sheetData>
    <row r="2" ht="18.75">
      <c r="G2" s="1107" t="s">
        <v>858</v>
      </c>
    </row>
    <row r="3" ht="18.75">
      <c r="G3" s="1107" t="s">
        <v>190</v>
      </c>
    </row>
    <row r="4" ht="18.75">
      <c r="G4" s="1107" t="s">
        <v>457</v>
      </c>
    </row>
    <row r="5" ht="18.75">
      <c r="G5" s="1107" t="s">
        <v>193</v>
      </c>
    </row>
    <row r="6" ht="12.75">
      <c r="H6" s="1108"/>
    </row>
    <row r="7" ht="12.75">
      <c r="H7" s="1108"/>
    </row>
    <row r="8" spans="1:10" ht="18">
      <c r="A8" s="1109" t="s">
        <v>859</v>
      </c>
      <c r="B8" s="1109"/>
      <c r="C8" s="1109"/>
      <c r="D8" s="1109"/>
      <c r="E8" s="1109"/>
      <c r="F8" s="1109"/>
      <c r="G8" s="1109"/>
      <c r="H8" s="1109"/>
      <c r="I8" s="1109"/>
      <c r="J8" s="1109"/>
    </row>
    <row r="9" ht="12.75">
      <c r="H9" s="1108"/>
    </row>
    <row r="12" spans="1:9" ht="12.75">
      <c r="A12" s="1110" t="s">
        <v>507</v>
      </c>
      <c r="B12" s="1110" t="s">
        <v>860</v>
      </c>
      <c r="C12" s="1110" t="s">
        <v>361</v>
      </c>
      <c r="D12" s="1110" t="s">
        <v>2</v>
      </c>
      <c r="E12" s="1110" t="s">
        <v>861</v>
      </c>
      <c r="F12" s="1110" t="s">
        <v>862</v>
      </c>
      <c r="G12" s="1111" t="s">
        <v>685</v>
      </c>
      <c r="H12" s="1112"/>
      <c r="I12" s="1110" t="s">
        <v>863</v>
      </c>
    </row>
    <row r="13" spans="1:9" ht="12.75">
      <c r="A13" s="1113"/>
      <c r="B13" s="1113" t="s">
        <v>864</v>
      </c>
      <c r="C13" s="1113"/>
      <c r="D13" s="1113"/>
      <c r="E13" s="1113" t="s">
        <v>865</v>
      </c>
      <c r="F13" s="1113" t="s">
        <v>866</v>
      </c>
      <c r="G13" s="1114" t="s">
        <v>867</v>
      </c>
      <c r="H13" s="1115"/>
      <c r="I13" s="1113" t="s">
        <v>868</v>
      </c>
    </row>
    <row r="14" spans="1:9" ht="25.5">
      <c r="A14" s="1113"/>
      <c r="B14" s="1113"/>
      <c r="C14" s="1113"/>
      <c r="D14" s="1116"/>
      <c r="E14" s="1117" t="s">
        <v>869</v>
      </c>
      <c r="F14" s="1116"/>
      <c r="G14" s="1118" t="s">
        <v>146</v>
      </c>
      <c r="H14" s="1119"/>
      <c r="I14" s="1120" t="s">
        <v>870</v>
      </c>
    </row>
    <row r="15" spans="1:9" ht="18" customHeight="1">
      <c r="A15" s="1121" t="s">
        <v>466</v>
      </c>
      <c r="B15" s="1121" t="s">
        <v>467</v>
      </c>
      <c r="C15" s="1121" t="s">
        <v>468</v>
      </c>
      <c r="D15" s="1121" t="s">
        <v>469</v>
      </c>
      <c r="E15" s="1121"/>
      <c r="F15" s="1121" t="s">
        <v>470</v>
      </c>
      <c r="G15" s="1121" t="s">
        <v>471</v>
      </c>
      <c r="H15" s="1121" t="s">
        <v>472</v>
      </c>
      <c r="I15" s="1121" t="s">
        <v>473</v>
      </c>
    </row>
    <row r="16" spans="1:9" ht="18" customHeight="1">
      <c r="A16" s="1122"/>
      <c r="B16" s="1122" t="s">
        <v>871</v>
      </c>
      <c r="C16" s="1123">
        <v>801</v>
      </c>
      <c r="D16" s="1123">
        <v>80120</v>
      </c>
      <c r="E16" s="1123">
        <v>0</v>
      </c>
      <c r="F16" s="1124">
        <v>140000</v>
      </c>
      <c r="G16" s="1124">
        <v>140000</v>
      </c>
      <c r="H16" s="1122"/>
      <c r="I16" s="1124">
        <v>0</v>
      </c>
    </row>
    <row r="17" spans="1:9" ht="18" customHeight="1">
      <c r="A17" s="1122"/>
      <c r="B17" s="1122" t="s">
        <v>872</v>
      </c>
      <c r="C17" s="1123"/>
      <c r="D17" s="1123"/>
      <c r="E17" s="1123"/>
      <c r="F17" s="1125"/>
      <c r="G17" s="1125"/>
      <c r="H17" s="1123"/>
      <c r="I17" s="1126"/>
    </row>
    <row r="18" spans="1:9" ht="18" customHeight="1">
      <c r="A18" s="1122"/>
      <c r="B18" s="1127"/>
      <c r="C18" s="1123"/>
      <c r="D18" s="1123"/>
      <c r="E18" s="1123"/>
      <c r="F18" s="1123"/>
      <c r="G18" s="1123"/>
      <c r="H18" s="1123"/>
      <c r="I18" s="1123"/>
    </row>
    <row r="19" spans="1:9" ht="18.75" customHeight="1">
      <c r="A19" s="1122"/>
      <c r="B19" s="1127"/>
      <c r="C19" s="1123"/>
      <c r="D19" s="1123"/>
      <c r="E19" s="1123"/>
      <c r="F19" s="1123"/>
      <c r="G19" s="1123"/>
      <c r="H19" s="1123"/>
      <c r="I19" s="1123"/>
    </row>
    <row r="20" spans="1:12" ht="18" customHeight="1">
      <c r="A20" s="1122"/>
      <c r="B20" s="1122"/>
      <c r="C20" s="1123"/>
      <c r="D20" s="1123"/>
      <c r="E20" s="1123"/>
      <c r="F20" s="1123"/>
      <c r="G20" s="1123"/>
      <c r="H20" s="1123"/>
      <c r="I20" s="1123"/>
      <c r="L20" s="1128"/>
    </row>
    <row r="21" spans="1:9" ht="18" customHeight="1">
      <c r="A21" s="1122"/>
      <c r="B21" s="1122"/>
      <c r="C21" s="1123"/>
      <c r="D21" s="1123"/>
      <c r="E21" s="1123"/>
      <c r="F21" s="1123"/>
      <c r="G21" s="1123"/>
      <c r="H21" s="1123"/>
      <c r="I21" s="1123"/>
    </row>
    <row r="22" spans="1:9" ht="18" customHeight="1">
      <c r="A22" s="1122"/>
      <c r="B22" s="1122"/>
      <c r="C22" s="1123"/>
      <c r="D22" s="1123"/>
      <c r="E22" s="1123"/>
      <c r="F22" s="1123"/>
      <c r="G22" s="1123"/>
      <c r="H22" s="1123"/>
      <c r="I22" s="1123"/>
    </row>
    <row r="23" spans="1:9" ht="18" customHeight="1">
      <c r="A23" s="1122"/>
      <c r="B23" s="1122"/>
      <c r="C23" s="1123"/>
      <c r="D23" s="1123"/>
      <c r="E23" s="1123"/>
      <c r="F23" s="1123"/>
      <c r="G23" s="1123"/>
      <c r="H23" s="1123"/>
      <c r="I23" s="1123"/>
    </row>
    <row r="24" spans="1:9" ht="18" customHeight="1">
      <c r="A24" s="1122"/>
      <c r="B24" s="1122"/>
      <c r="C24" s="1123"/>
      <c r="D24" s="1123"/>
      <c r="E24" s="1123"/>
      <c r="F24" s="1123"/>
      <c r="G24" s="1123"/>
      <c r="H24" s="1123"/>
      <c r="I24" s="1123"/>
    </row>
    <row r="25" spans="1:9" ht="18" customHeight="1">
      <c r="A25" s="1122"/>
      <c r="B25" s="1122"/>
      <c r="C25" s="1123"/>
      <c r="D25" s="1123"/>
      <c r="E25" s="1123"/>
      <c r="F25" s="1123"/>
      <c r="G25" s="1123"/>
      <c r="H25" s="1123"/>
      <c r="I25" s="1123"/>
    </row>
    <row r="26" spans="1:9" ht="18" customHeight="1">
      <c r="A26" s="1129" t="s">
        <v>662</v>
      </c>
      <c r="B26" s="1130"/>
      <c r="C26" s="1121">
        <v>801</v>
      </c>
      <c r="D26" s="1121">
        <v>80120</v>
      </c>
      <c r="E26" s="1121">
        <f>E16</f>
        <v>0</v>
      </c>
      <c r="F26" s="1131">
        <f>F16</f>
        <v>140000</v>
      </c>
      <c r="G26" s="1131">
        <f>G16</f>
        <v>140000</v>
      </c>
      <c r="H26" s="1131"/>
      <c r="I26" s="1131">
        <f>I16</f>
        <v>0</v>
      </c>
    </row>
  </sheetData>
  <mergeCells count="4">
    <mergeCell ref="A26:B26"/>
    <mergeCell ref="A8:J8"/>
    <mergeCell ref="G12:H12"/>
    <mergeCell ref="G13:H13"/>
  </mergeCells>
  <printOptions/>
  <pageMargins left="0.45" right="0.48" top="0.54" bottom="1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SheetLayoutView="100" workbookViewId="0" topLeftCell="B1">
      <selection activeCell="G4" sqref="G4"/>
    </sheetView>
  </sheetViews>
  <sheetFormatPr defaultColWidth="9.140625" defaultRowHeight="12.75"/>
  <cols>
    <col min="1" max="1" width="4.8515625" style="1106" customWidth="1"/>
    <col min="2" max="2" width="39.28125" style="1106" customWidth="1"/>
    <col min="3" max="4" width="11.57421875" style="1106" customWidth="1"/>
    <col min="5" max="5" width="14.57421875" style="1106" customWidth="1"/>
    <col min="6" max="6" width="19.28125" style="1106" customWidth="1"/>
    <col min="7" max="7" width="20.28125" style="1106" customWidth="1"/>
    <col min="8" max="8" width="11.28125" style="1106" customWidth="1"/>
    <col min="9" max="9" width="20.140625" style="1106" customWidth="1"/>
    <col min="10" max="10" width="19.7109375" style="1106" customWidth="1"/>
    <col min="11" max="16384" width="9.140625" style="1106" customWidth="1"/>
  </cols>
  <sheetData>
    <row r="2" ht="18.75">
      <c r="G2" s="1107" t="s">
        <v>873</v>
      </c>
    </row>
    <row r="3" ht="18.75">
      <c r="G3" s="1107" t="s">
        <v>190</v>
      </c>
    </row>
    <row r="4" ht="18.75">
      <c r="G4" s="1107" t="s">
        <v>457</v>
      </c>
    </row>
    <row r="5" ht="18.75">
      <c r="G5" s="1107" t="s">
        <v>193</v>
      </c>
    </row>
    <row r="6" ht="12.75">
      <c r="H6" s="1108"/>
    </row>
    <row r="7" ht="12.75">
      <c r="H7" s="1108"/>
    </row>
    <row r="8" spans="1:10" ht="18">
      <c r="A8" s="1109" t="s">
        <v>859</v>
      </c>
      <c r="B8" s="1109"/>
      <c r="C8" s="1109"/>
      <c r="D8" s="1109"/>
      <c r="E8" s="1109"/>
      <c r="F8" s="1109"/>
      <c r="G8" s="1109"/>
      <c r="H8" s="1109"/>
      <c r="I8" s="1109"/>
      <c r="J8" s="1109"/>
    </row>
    <row r="9" ht="12.75">
      <c r="H9" s="1108"/>
    </row>
    <row r="12" spans="1:9" ht="12.75">
      <c r="A12" s="1110" t="s">
        <v>507</v>
      </c>
      <c r="B12" s="1110" t="s">
        <v>860</v>
      </c>
      <c r="C12" s="1110" t="s">
        <v>361</v>
      </c>
      <c r="D12" s="1110" t="s">
        <v>2</v>
      </c>
      <c r="E12" s="1110" t="s">
        <v>861</v>
      </c>
      <c r="F12" s="1110" t="s">
        <v>862</v>
      </c>
      <c r="G12" s="1111" t="s">
        <v>685</v>
      </c>
      <c r="H12" s="1112"/>
      <c r="I12" s="1110" t="s">
        <v>863</v>
      </c>
    </row>
    <row r="13" spans="1:9" ht="12.75">
      <c r="A13" s="1113"/>
      <c r="B13" s="1113" t="s">
        <v>864</v>
      </c>
      <c r="C13" s="1113"/>
      <c r="D13" s="1113"/>
      <c r="E13" s="1113" t="s">
        <v>865</v>
      </c>
      <c r="F13" s="1113" t="s">
        <v>866</v>
      </c>
      <c r="G13" s="1114" t="s">
        <v>867</v>
      </c>
      <c r="H13" s="1115"/>
      <c r="I13" s="1113" t="s">
        <v>868</v>
      </c>
    </row>
    <row r="14" spans="1:9" ht="25.5">
      <c r="A14" s="1113"/>
      <c r="B14" s="1113"/>
      <c r="C14" s="1113"/>
      <c r="D14" s="1116"/>
      <c r="E14" s="1117" t="s">
        <v>869</v>
      </c>
      <c r="F14" s="1116"/>
      <c r="G14" s="1118" t="s">
        <v>146</v>
      </c>
      <c r="H14" s="1119"/>
      <c r="I14" s="1120" t="s">
        <v>870</v>
      </c>
    </row>
    <row r="15" spans="1:9" ht="18" customHeight="1">
      <c r="A15" s="1121" t="s">
        <v>466</v>
      </c>
      <c r="B15" s="1121" t="s">
        <v>467</v>
      </c>
      <c r="C15" s="1121" t="s">
        <v>468</v>
      </c>
      <c r="D15" s="1121" t="s">
        <v>469</v>
      </c>
      <c r="E15" s="1121"/>
      <c r="F15" s="1121" t="s">
        <v>470</v>
      </c>
      <c r="G15" s="1121" t="s">
        <v>471</v>
      </c>
      <c r="H15" s="1121" t="s">
        <v>472</v>
      </c>
      <c r="I15" s="1121" t="s">
        <v>473</v>
      </c>
    </row>
    <row r="16" spans="1:9" ht="18" customHeight="1">
      <c r="A16" s="1122"/>
      <c r="B16" s="1122" t="s">
        <v>874</v>
      </c>
      <c r="C16" s="1123">
        <v>801</v>
      </c>
      <c r="D16" s="1123">
        <v>80130</v>
      </c>
      <c r="E16" s="1125">
        <v>3000</v>
      </c>
      <c r="F16" s="1124">
        <v>2150</v>
      </c>
      <c r="G16" s="1124">
        <v>4150</v>
      </c>
      <c r="H16" s="1122"/>
      <c r="I16" s="1124">
        <v>1000</v>
      </c>
    </row>
    <row r="17" spans="1:9" ht="18" customHeight="1">
      <c r="A17" s="1122"/>
      <c r="B17" s="1122" t="s">
        <v>875</v>
      </c>
      <c r="C17" s="1123"/>
      <c r="D17" s="1123"/>
      <c r="E17" s="1123"/>
      <c r="F17" s="1125"/>
      <c r="G17" s="1125"/>
      <c r="H17" s="1123"/>
      <c r="I17" s="1126"/>
    </row>
    <row r="18" spans="1:9" ht="18" customHeight="1">
      <c r="A18" s="1122"/>
      <c r="B18" s="1127"/>
      <c r="C18" s="1123"/>
      <c r="D18" s="1123"/>
      <c r="E18" s="1123"/>
      <c r="F18" s="1123"/>
      <c r="G18" s="1123"/>
      <c r="H18" s="1123"/>
      <c r="I18" s="1123"/>
    </row>
    <row r="19" spans="1:9" ht="18.75" customHeight="1">
      <c r="A19" s="1122"/>
      <c r="B19" s="1127"/>
      <c r="C19" s="1123"/>
      <c r="D19" s="1123"/>
      <c r="E19" s="1123"/>
      <c r="F19" s="1123"/>
      <c r="G19" s="1123"/>
      <c r="H19" s="1123"/>
      <c r="I19" s="1123"/>
    </row>
    <row r="20" spans="1:12" ht="18" customHeight="1">
      <c r="A20" s="1122"/>
      <c r="B20" s="1122"/>
      <c r="C20" s="1123"/>
      <c r="D20" s="1123"/>
      <c r="E20" s="1123"/>
      <c r="F20" s="1123"/>
      <c r="G20" s="1123"/>
      <c r="H20" s="1123"/>
      <c r="I20" s="1123"/>
      <c r="L20" s="1128"/>
    </row>
    <row r="21" spans="1:9" ht="18" customHeight="1">
      <c r="A21" s="1122"/>
      <c r="B21" s="1122"/>
      <c r="C21" s="1123"/>
      <c r="D21" s="1123"/>
      <c r="E21" s="1123"/>
      <c r="F21" s="1123"/>
      <c r="G21" s="1123"/>
      <c r="H21" s="1123"/>
      <c r="I21" s="1123"/>
    </row>
    <row r="22" spans="1:9" ht="18" customHeight="1">
      <c r="A22" s="1122"/>
      <c r="B22" s="1122"/>
      <c r="C22" s="1123"/>
      <c r="D22" s="1123"/>
      <c r="E22" s="1123"/>
      <c r="F22" s="1123"/>
      <c r="G22" s="1123"/>
      <c r="H22" s="1123"/>
      <c r="I22" s="1123"/>
    </row>
    <row r="23" spans="1:9" ht="18" customHeight="1">
      <c r="A23" s="1122"/>
      <c r="B23" s="1122"/>
      <c r="C23" s="1123"/>
      <c r="D23" s="1123"/>
      <c r="E23" s="1123"/>
      <c r="F23" s="1123"/>
      <c r="G23" s="1123"/>
      <c r="H23" s="1123"/>
      <c r="I23" s="1123"/>
    </row>
    <row r="24" spans="1:9" ht="18" customHeight="1">
      <c r="A24" s="1122"/>
      <c r="B24" s="1122"/>
      <c r="C24" s="1123"/>
      <c r="D24" s="1123"/>
      <c r="E24" s="1123"/>
      <c r="F24" s="1123"/>
      <c r="G24" s="1123"/>
      <c r="H24" s="1123"/>
      <c r="I24" s="1123"/>
    </row>
    <row r="25" spans="1:9" ht="18" customHeight="1">
      <c r="A25" s="1122"/>
      <c r="B25" s="1122"/>
      <c r="C25" s="1123"/>
      <c r="D25" s="1123"/>
      <c r="E25" s="1123"/>
      <c r="F25" s="1123"/>
      <c r="G25" s="1123"/>
      <c r="H25" s="1123"/>
      <c r="I25" s="1123"/>
    </row>
    <row r="26" spans="1:9" ht="18" customHeight="1">
      <c r="A26" s="1129" t="s">
        <v>662</v>
      </c>
      <c r="B26" s="1130"/>
      <c r="C26" s="1121">
        <v>801</v>
      </c>
      <c r="D26" s="1121">
        <v>80130</v>
      </c>
      <c r="E26" s="1132">
        <f>E16</f>
        <v>3000</v>
      </c>
      <c r="F26" s="1131">
        <f>F16</f>
        <v>2150</v>
      </c>
      <c r="G26" s="1131">
        <f>G16</f>
        <v>4150</v>
      </c>
      <c r="H26" s="1131"/>
      <c r="I26" s="1131">
        <f>I16</f>
        <v>1000</v>
      </c>
    </row>
  </sheetData>
  <mergeCells count="4">
    <mergeCell ref="A26:B26"/>
    <mergeCell ref="A8:J8"/>
    <mergeCell ref="G12:H12"/>
    <mergeCell ref="G13:H13"/>
  </mergeCells>
  <printOptions/>
  <pageMargins left="0.35" right="0.46" top="0.48" bottom="0.64" header="0.5" footer="0.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4.8515625" style="1106" customWidth="1"/>
    <col min="2" max="2" width="39.28125" style="1106" customWidth="1"/>
    <col min="3" max="4" width="11.57421875" style="1106" customWidth="1"/>
    <col min="5" max="5" width="14.57421875" style="1106" customWidth="1"/>
    <col min="6" max="6" width="19.28125" style="1106" customWidth="1"/>
    <col min="7" max="7" width="20.28125" style="1106" customWidth="1"/>
    <col min="8" max="8" width="11.28125" style="1106" customWidth="1"/>
    <col min="9" max="9" width="20.140625" style="1106" customWidth="1"/>
    <col min="10" max="10" width="19.7109375" style="1106" customWidth="1"/>
    <col min="11" max="16384" width="9.140625" style="1106" customWidth="1"/>
  </cols>
  <sheetData>
    <row r="2" ht="18.75">
      <c r="G2" s="1107" t="s">
        <v>876</v>
      </c>
    </row>
    <row r="3" ht="18.75">
      <c r="G3" s="1107" t="s">
        <v>190</v>
      </c>
    </row>
    <row r="4" ht="18.75">
      <c r="G4" s="1107" t="s">
        <v>457</v>
      </c>
    </row>
    <row r="5" ht="18.75">
      <c r="G5" s="1107" t="s">
        <v>193</v>
      </c>
    </row>
    <row r="6" ht="12.75">
      <c r="H6" s="1108"/>
    </row>
    <row r="7" ht="12.75">
      <c r="H7" s="1108"/>
    </row>
    <row r="8" spans="1:10" ht="18">
      <c r="A8" s="1109" t="s">
        <v>859</v>
      </c>
      <c r="B8" s="1109"/>
      <c r="C8" s="1109"/>
      <c r="D8" s="1109"/>
      <c r="E8" s="1109"/>
      <c r="F8" s="1109"/>
      <c r="G8" s="1109"/>
      <c r="H8" s="1109"/>
      <c r="I8" s="1109"/>
      <c r="J8" s="1109"/>
    </row>
    <row r="9" ht="12.75">
      <c r="H9" s="1108"/>
    </row>
    <row r="12" spans="1:9" ht="12.75">
      <c r="A12" s="1110" t="s">
        <v>507</v>
      </c>
      <c r="B12" s="1110" t="s">
        <v>860</v>
      </c>
      <c r="C12" s="1110" t="s">
        <v>361</v>
      </c>
      <c r="D12" s="1110" t="s">
        <v>2</v>
      </c>
      <c r="E12" s="1110" t="s">
        <v>861</v>
      </c>
      <c r="F12" s="1110" t="s">
        <v>862</v>
      </c>
      <c r="G12" s="1111" t="s">
        <v>685</v>
      </c>
      <c r="H12" s="1112"/>
      <c r="I12" s="1110" t="s">
        <v>863</v>
      </c>
    </row>
    <row r="13" spans="1:9" ht="12.75">
      <c r="A13" s="1113"/>
      <c r="B13" s="1113" t="s">
        <v>864</v>
      </c>
      <c r="C13" s="1113"/>
      <c r="D13" s="1113"/>
      <c r="E13" s="1113" t="s">
        <v>865</v>
      </c>
      <c r="F13" s="1113" t="s">
        <v>866</v>
      </c>
      <c r="G13" s="1114" t="s">
        <v>867</v>
      </c>
      <c r="H13" s="1115"/>
      <c r="I13" s="1113" t="s">
        <v>868</v>
      </c>
    </row>
    <row r="14" spans="1:9" ht="25.5">
      <c r="A14" s="1113"/>
      <c r="B14" s="1113"/>
      <c r="C14" s="1113"/>
      <c r="D14" s="1116"/>
      <c r="E14" s="1117" t="s">
        <v>869</v>
      </c>
      <c r="F14" s="1116"/>
      <c r="G14" s="1118" t="s">
        <v>146</v>
      </c>
      <c r="H14" s="1119"/>
      <c r="I14" s="1120" t="s">
        <v>870</v>
      </c>
    </row>
    <row r="15" spans="1:9" ht="18" customHeight="1">
      <c r="A15" s="1121" t="s">
        <v>466</v>
      </c>
      <c r="B15" s="1121" t="s">
        <v>467</v>
      </c>
      <c r="C15" s="1121" t="s">
        <v>468</v>
      </c>
      <c r="D15" s="1121" t="s">
        <v>469</v>
      </c>
      <c r="E15" s="1121"/>
      <c r="F15" s="1121" t="s">
        <v>470</v>
      </c>
      <c r="G15" s="1121" t="s">
        <v>471</v>
      </c>
      <c r="H15" s="1121" t="s">
        <v>472</v>
      </c>
      <c r="I15" s="1121" t="s">
        <v>473</v>
      </c>
    </row>
    <row r="16" spans="1:9" ht="18" customHeight="1">
      <c r="A16" s="1122"/>
      <c r="B16" s="1122" t="s">
        <v>877</v>
      </c>
      <c r="C16" s="1123">
        <v>801</v>
      </c>
      <c r="D16" s="1123">
        <v>80130</v>
      </c>
      <c r="E16" s="1123">
        <v>0</v>
      </c>
      <c r="F16" s="1124">
        <v>33600</v>
      </c>
      <c r="G16" s="1124">
        <v>28600</v>
      </c>
      <c r="H16" s="1122"/>
      <c r="I16" s="1124">
        <v>5000</v>
      </c>
    </row>
    <row r="17" spans="1:9" ht="18" customHeight="1">
      <c r="A17" s="1122"/>
      <c r="B17" s="1122" t="s">
        <v>878</v>
      </c>
      <c r="C17" s="1123"/>
      <c r="D17" s="1123"/>
      <c r="E17" s="1123"/>
      <c r="F17" s="1125"/>
      <c r="G17" s="1125"/>
      <c r="H17" s="1123"/>
      <c r="I17" s="1126"/>
    </row>
    <row r="18" spans="1:9" ht="18" customHeight="1">
      <c r="A18" s="1122"/>
      <c r="B18" s="1127"/>
      <c r="C18" s="1123"/>
      <c r="D18" s="1123"/>
      <c r="E18" s="1123"/>
      <c r="F18" s="1123"/>
      <c r="G18" s="1123"/>
      <c r="H18" s="1123"/>
      <c r="I18" s="1123"/>
    </row>
    <row r="19" spans="1:9" ht="18.75" customHeight="1">
      <c r="A19" s="1122"/>
      <c r="B19" s="1127"/>
      <c r="C19" s="1123"/>
      <c r="D19" s="1123"/>
      <c r="E19" s="1123"/>
      <c r="F19" s="1123"/>
      <c r="G19" s="1123"/>
      <c r="H19" s="1123"/>
      <c r="I19" s="1123"/>
    </row>
    <row r="20" spans="1:12" ht="18" customHeight="1">
      <c r="A20" s="1122"/>
      <c r="B20" s="1122"/>
      <c r="C20" s="1123"/>
      <c r="D20" s="1123"/>
      <c r="E20" s="1123"/>
      <c r="F20" s="1123"/>
      <c r="G20" s="1123"/>
      <c r="H20" s="1123"/>
      <c r="I20" s="1123"/>
      <c r="L20" s="1128"/>
    </row>
    <row r="21" spans="1:9" ht="18" customHeight="1">
      <c r="A21" s="1122"/>
      <c r="B21" s="1122"/>
      <c r="C21" s="1123"/>
      <c r="D21" s="1123"/>
      <c r="E21" s="1123"/>
      <c r="F21" s="1123"/>
      <c r="G21" s="1123"/>
      <c r="H21" s="1123"/>
      <c r="I21" s="1123"/>
    </row>
    <row r="22" spans="1:9" ht="18" customHeight="1">
      <c r="A22" s="1122"/>
      <c r="B22" s="1122"/>
      <c r="C22" s="1123"/>
      <c r="D22" s="1123"/>
      <c r="E22" s="1123"/>
      <c r="F22" s="1123"/>
      <c r="G22" s="1123"/>
      <c r="H22" s="1123"/>
      <c r="I22" s="1123"/>
    </row>
    <row r="23" spans="1:9" ht="18" customHeight="1">
      <c r="A23" s="1122"/>
      <c r="B23" s="1122"/>
      <c r="C23" s="1123"/>
      <c r="D23" s="1123"/>
      <c r="E23" s="1123"/>
      <c r="F23" s="1123"/>
      <c r="G23" s="1123"/>
      <c r="H23" s="1123"/>
      <c r="I23" s="1123"/>
    </row>
    <row r="24" spans="1:9" ht="18" customHeight="1">
      <c r="A24" s="1122"/>
      <c r="B24" s="1122"/>
      <c r="C24" s="1123"/>
      <c r="D24" s="1123"/>
      <c r="E24" s="1123"/>
      <c r="F24" s="1123"/>
      <c r="G24" s="1123"/>
      <c r="H24" s="1123"/>
      <c r="I24" s="1123"/>
    </row>
    <row r="25" spans="1:9" ht="18" customHeight="1">
      <c r="A25" s="1122"/>
      <c r="B25" s="1122"/>
      <c r="C25" s="1123"/>
      <c r="D25" s="1123"/>
      <c r="E25" s="1123"/>
      <c r="F25" s="1123"/>
      <c r="G25" s="1123"/>
      <c r="H25" s="1123"/>
      <c r="I25" s="1123"/>
    </row>
    <row r="26" spans="1:9" ht="18" customHeight="1">
      <c r="A26" s="1129" t="s">
        <v>662</v>
      </c>
      <c r="B26" s="1130"/>
      <c r="C26" s="1121">
        <v>801</v>
      </c>
      <c r="D26" s="1121">
        <v>80130</v>
      </c>
      <c r="E26" s="1121">
        <v>0</v>
      </c>
      <c r="F26" s="1131">
        <f>F16</f>
        <v>33600</v>
      </c>
      <c r="G26" s="1131">
        <f>G16</f>
        <v>28600</v>
      </c>
      <c r="H26" s="1131"/>
      <c r="I26" s="1131">
        <f>I16</f>
        <v>5000</v>
      </c>
    </row>
  </sheetData>
  <mergeCells count="4">
    <mergeCell ref="A26:B26"/>
    <mergeCell ref="A8:J8"/>
    <mergeCell ref="G12:H12"/>
    <mergeCell ref="G13:H13"/>
  </mergeCells>
  <printOptions/>
  <pageMargins left="0.33" right="0.46" top="0.54" bottom="0.75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SheetLayoutView="100" workbookViewId="0" topLeftCell="C1">
      <selection activeCell="G4" sqref="G4"/>
    </sheetView>
  </sheetViews>
  <sheetFormatPr defaultColWidth="9.140625" defaultRowHeight="12.75"/>
  <cols>
    <col min="1" max="1" width="4.8515625" style="1106" customWidth="1"/>
    <col min="2" max="2" width="39.28125" style="1106" customWidth="1"/>
    <col min="3" max="4" width="11.57421875" style="1106" customWidth="1"/>
    <col min="5" max="5" width="14.57421875" style="1106" customWidth="1"/>
    <col min="6" max="6" width="19.28125" style="1106" customWidth="1"/>
    <col min="7" max="7" width="20.28125" style="1106" customWidth="1"/>
    <col min="8" max="8" width="11.28125" style="1106" customWidth="1"/>
    <col min="9" max="9" width="20.140625" style="1106" customWidth="1"/>
    <col min="10" max="10" width="19.7109375" style="1106" customWidth="1"/>
    <col min="11" max="16384" width="9.140625" style="1106" customWidth="1"/>
  </cols>
  <sheetData>
    <row r="2" ht="18.75">
      <c r="G2" s="1107" t="s">
        <v>879</v>
      </c>
    </row>
    <row r="3" ht="18.75">
      <c r="G3" s="1107" t="s">
        <v>190</v>
      </c>
    </row>
    <row r="4" ht="18.75">
      <c r="G4" s="1107" t="s">
        <v>457</v>
      </c>
    </row>
    <row r="5" ht="18.75">
      <c r="G5" s="1107" t="s">
        <v>193</v>
      </c>
    </row>
    <row r="6" ht="12.75">
      <c r="H6" s="1108"/>
    </row>
    <row r="7" ht="12.75">
      <c r="H7" s="1108"/>
    </row>
    <row r="8" spans="1:10" ht="18">
      <c r="A8" s="1109" t="s">
        <v>859</v>
      </c>
      <c r="B8" s="1109"/>
      <c r="C8" s="1109"/>
      <c r="D8" s="1109"/>
      <c r="E8" s="1109"/>
      <c r="F8" s="1109"/>
      <c r="G8" s="1109"/>
      <c r="H8" s="1109"/>
      <c r="I8" s="1109"/>
      <c r="J8" s="1109"/>
    </row>
    <row r="9" ht="12.75">
      <c r="H9" s="1108"/>
    </row>
    <row r="12" spans="1:9" ht="12.75">
      <c r="A12" s="1110" t="s">
        <v>507</v>
      </c>
      <c r="B12" s="1110" t="s">
        <v>860</v>
      </c>
      <c r="C12" s="1110" t="s">
        <v>361</v>
      </c>
      <c r="D12" s="1110" t="s">
        <v>2</v>
      </c>
      <c r="E12" s="1110" t="s">
        <v>861</v>
      </c>
      <c r="F12" s="1110" t="s">
        <v>862</v>
      </c>
      <c r="G12" s="1111" t="s">
        <v>685</v>
      </c>
      <c r="H12" s="1112"/>
      <c r="I12" s="1110" t="s">
        <v>863</v>
      </c>
    </row>
    <row r="13" spans="1:9" ht="12.75">
      <c r="A13" s="1113"/>
      <c r="B13" s="1113" t="s">
        <v>864</v>
      </c>
      <c r="C13" s="1113"/>
      <c r="D13" s="1113"/>
      <c r="E13" s="1113" t="s">
        <v>865</v>
      </c>
      <c r="F13" s="1113" t="s">
        <v>866</v>
      </c>
      <c r="G13" s="1114" t="s">
        <v>867</v>
      </c>
      <c r="H13" s="1115"/>
      <c r="I13" s="1113" t="s">
        <v>868</v>
      </c>
    </row>
    <row r="14" spans="1:9" ht="25.5">
      <c r="A14" s="1113"/>
      <c r="B14" s="1113"/>
      <c r="C14" s="1113"/>
      <c r="D14" s="1116"/>
      <c r="E14" s="1117" t="s">
        <v>869</v>
      </c>
      <c r="F14" s="1116"/>
      <c r="G14" s="1118" t="s">
        <v>146</v>
      </c>
      <c r="H14" s="1119"/>
      <c r="I14" s="1120" t="s">
        <v>870</v>
      </c>
    </row>
    <row r="15" spans="1:9" ht="18" customHeight="1">
      <c r="A15" s="1121" t="s">
        <v>466</v>
      </c>
      <c r="B15" s="1121" t="s">
        <v>467</v>
      </c>
      <c r="C15" s="1121" t="s">
        <v>468</v>
      </c>
      <c r="D15" s="1121" t="s">
        <v>469</v>
      </c>
      <c r="E15" s="1121"/>
      <c r="F15" s="1121" t="s">
        <v>470</v>
      </c>
      <c r="G15" s="1121" t="s">
        <v>471</v>
      </c>
      <c r="H15" s="1121" t="s">
        <v>472</v>
      </c>
      <c r="I15" s="1121" t="s">
        <v>473</v>
      </c>
    </row>
    <row r="16" spans="1:9" ht="18" customHeight="1">
      <c r="A16" s="1122"/>
      <c r="B16" s="1122" t="s">
        <v>307</v>
      </c>
      <c r="C16" s="1123">
        <v>801</v>
      </c>
      <c r="D16" s="1123">
        <v>80140</v>
      </c>
      <c r="E16" s="1123">
        <v>0</v>
      </c>
      <c r="F16" s="1124">
        <v>4000</v>
      </c>
      <c r="G16" s="1124">
        <v>4000</v>
      </c>
      <c r="H16" s="1122"/>
      <c r="I16" s="1124">
        <v>0</v>
      </c>
    </row>
    <row r="17" spans="1:9" ht="18" customHeight="1">
      <c r="A17" s="1122"/>
      <c r="B17" s="1122" t="s">
        <v>880</v>
      </c>
      <c r="C17" s="1123"/>
      <c r="D17" s="1123"/>
      <c r="E17" s="1123"/>
      <c r="F17" s="1125"/>
      <c r="G17" s="1125"/>
      <c r="H17" s="1123"/>
      <c r="I17" s="1126"/>
    </row>
    <row r="18" spans="1:9" ht="18" customHeight="1">
      <c r="A18" s="1122"/>
      <c r="B18" s="1127"/>
      <c r="C18" s="1123"/>
      <c r="D18" s="1123"/>
      <c r="E18" s="1123"/>
      <c r="F18" s="1123"/>
      <c r="G18" s="1123"/>
      <c r="H18" s="1123"/>
      <c r="I18" s="1123"/>
    </row>
    <row r="19" spans="1:9" ht="18.75" customHeight="1">
      <c r="A19" s="1122"/>
      <c r="B19" s="1127"/>
      <c r="C19" s="1123"/>
      <c r="D19" s="1123"/>
      <c r="E19" s="1123"/>
      <c r="F19" s="1123"/>
      <c r="G19" s="1123"/>
      <c r="H19" s="1123"/>
      <c r="I19" s="1123"/>
    </row>
    <row r="20" spans="1:12" ht="18" customHeight="1">
      <c r="A20" s="1122"/>
      <c r="B20" s="1122"/>
      <c r="C20" s="1123"/>
      <c r="D20" s="1123"/>
      <c r="E20" s="1123"/>
      <c r="F20" s="1123"/>
      <c r="G20" s="1123"/>
      <c r="H20" s="1123"/>
      <c r="I20" s="1123"/>
      <c r="L20" s="1128"/>
    </row>
    <row r="21" spans="1:9" ht="18" customHeight="1">
      <c r="A21" s="1122"/>
      <c r="B21" s="1122"/>
      <c r="C21" s="1123"/>
      <c r="D21" s="1123"/>
      <c r="E21" s="1123"/>
      <c r="F21" s="1123"/>
      <c r="G21" s="1123"/>
      <c r="H21" s="1123"/>
      <c r="I21" s="1123"/>
    </row>
    <row r="22" spans="1:9" ht="18" customHeight="1">
      <c r="A22" s="1122"/>
      <c r="B22" s="1122"/>
      <c r="C22" s="1123"/>
      <c r="D22" s="1123"/>
      <c r="E22" s="1123"/>
      <c r="F22" s="1123"/>
      <c r="G22" s="1123"/>
      <c r="H22" s="1123"/>
      <c r="I22" s="1123"/>
    </row>
    <row r="23" spans="1:9" ht="18" customHeight="1">
      <c r="A23" s="1122"/>
      <c r="B23" s="1122"/>
      <c r="C23" s="1123"/>
      <c r="D23" s="1123"/>
      <c r="E23" s="1123"/>
      <c r="F23" s="1123"/>
      <c r="G23" s="1123"/>
      <c r="H23" s="1123"/>
      <c r="I23" s="1123"/>
    </row>
    <row r="24" spans="1:9" ht="18" customHeight="1">
      <c r="A24" s="1122"/>
      <c r="B24" s="1122"/>
      <c r="C24" s="1123"/>
      <c r="D24" s="1123"/>
      <c r="E24" s="1123"/>
      <c r="F24" s="1123"/>
      <c r="G24" s="1123"/>
      <c r="H24" s="1123"/>
      <c r="I24" s="1123"/>
    </row>
    <row r="25" spans="1:9" ht="18" customHeight="1">
      <c r="A25" s="1122"/>
      <c r="B25" s="1122"/>
      <c r="C25" s="1123"/>
      <c r="D25" s="1123"/>
      <c r="E25" s="1123"/>
      <c r="F25" s="1123"/>
      <c r="G25" s="1123"/>
      <c r="H25" s="1123"/>
      <c r="I25" s="1123"/>
    </row>
    <row r="26" spans="1:9" ht="18" customHeight="1">
      <c r="A26" s="1129" t="s">
        <v>662</v>
      </c>
      <c r="B26" s="1130"/>
      <c r="C26" s="1121">
        <v>801</v>
      </c>
      <c r="D26" s="1121">
        <v>80140</v>
      </c>
      <c r="E26" s="1121">
        <v>0</v>
      </c>
      <c r="F26" s="1131">
        <f>F16</f>
        <v>4000</v>
      </c>
      <c r="G26" s="1131">
        <f>G16</f>
        <v>4000</v>
      </c>
      <c r="H26" s="1131"/>
      <c r="I26" s="1131">
        <f>I16</f>
        <v>0</v>
      </c>
    </row>
  </sheetData>
  <mergeCells count="4">
    <mergeCell ref="A26:B26"/>
    <mergeCell ref="A8:J8"/>
    <mergeCell ref="G12:H12"/>
    <mergeCell ref="G13:H13"/>
  </mergeCells>
  <printOptions/>
  <pageMargins left="0.33" right="0.46" top="0.43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Normal="60" zoomScaleSheetLayoutView="100" workbookViewId="0" topLeftCell="A1">
      <selection activeCell="AA3" sqref="AA3"/>
    </sheetView>
  </sheetViews>
  <sheetFormatPr defaultColWidth="9.140625" defaultRowHeight="12.75"/>
  <cols>
    <col min="1" max="1" width="7.421875" style="152" customWidth="1"/>
    <col min="2" max="2" width="11.28125" style="152" customWidth="1"/>
    <col min="3" max="3" width="8.8515625" style="152" customWidth="1"/>
    <col min="4" max="4" width="57.7109375" style="152" customWidth="1"/>
    <col min="5" max="5" width="0.13671875" style="152" hidden="1" customWidth="1"/>
    <col min="6" max="6" width="10.7109375" style="152" hidden="1" customWidth="1"/>
    <col min="7" max="7" width="13.00390625" style="152" hidden="1" customWidth="1"/>
    <col min="8" max="8" width="12.00390625" style="152" hidden="1" customWidth="1"/>
    <col min="9" max="9" width="0.13671875" style="152" hidden="1" customWidth="1"/>
    <col min="10" max="10" width="13.8515625" style="152" hidden="1" customWidth="1"/>
    <col min="11" max="11" width="14.00390625" style="152" hidden="1" customWidth="1"/>
    <col min="12" max="12" width="13.00390625" style="152" hidden="1" customWidth="1"/>
    <col min="13" max="13" width="15.140625" style="152" hidden="1" customWidth="1"/>
    <col min="14" max="14" width="0.13671875" style="152" hidden="1" customWidth="1"/>
    <col min="15" max="15" width="14.8515625" style="152" hidden="1" customWidth="1"/>
    <col min="16" max="16" width="12.8515625" style="152" hidden="1" customWidth="1"/>
    <col min="17" max="17" width="16.57421875" style="152" hidden="1" customWidth="1"/>
    <col min="18" max="18" width="13.421875" style="152" hidden="1" customWidth="1"/>
    <col min="19" max="19" width="15.57421875" style="152" hidden="1" customWidth="1"/>
    <col min="20" max="20" width="15.8515625" style="152" hidden="1" customWidth="1"/>
    <col min="21" max="21" width="15.7109375" style="152" hidden="1" customWidth="1"/>
    <col min="22" max="22" width="17.00390625" style="152" hidden="1" customWidth="1"/>
    <col min="23" max="23" width="16.00390625" style="152" hidden="1" customWidth="1"/>
    <col min="24" max="24" width="17.57421875" style="152" hidden="1" customWidth="1"/>
    <col min="25" max="25" width="17.00390625" style="152" hidden="1" customWidth="1"/>
    <col min="26" max="26" width="17.57421875" style="152" hidden="1" customWidth="1"/>
    <col min="27" max="27" width="17.8515625" style="152" customWidth="1"/>
    <col min="28" max="16384" width="9.140625" style="152" customWidth="1"/>
  </cols>
  <sheetData>
    <row r="1" spans="5:27" ht="18">
      <c r="E1" s="153" t="s">
        <v>183</v>
      </c>
      <c r="H1" s="154"/>
      <c r="M1" s="155" t="s">
        <v>183</v>
      </c>
      <c r="N1" s="156"/>
      <c r="O1" s="155" t="s">
        <v>183</v>
      </c>
      <c r="P1" s="156"/>
      <c r="Q1" s="155" t="s">
        <v>183</v>
      </c>
      <c r="R1" s="156"/>
      <c r="S1" s="153" t="s">
        <v>184</v>
      </c>
      <c r="U1" s="153" t="s">
        <v>184</v>
      </c>
      <c r="W1" s="155" t="s">
        <v>184</v>
      </c>
      <c r="X1" s="157"/>
      <c r="Z1" s="158" t="s">
        <v>184</v>
      </c>
      <c r="AA1" s="159" t="s">
        <v>184</v>
      </c>
    </row>
    <row r="2" spans="5:27" ht="18">
      <c r="E2" s="153" t="s">
        <v>185</v>
      </c>
      <c r="H2" s="154"/>
      <c r="M2" s="155" t="s">
        <v>186</v>
      </c>
      <c r="N2" s="156"/>
      <c r="O2" s="155" t="s">
        <v>186</v>
      </c>
      <c r="P2" s="156"/>
      <c r="Q2" s="155" t="s">
        <v>186</v>
      </c>
      <c r="R2" s="156"/>
      <c r="S2" s="153" t="s">
        <v>187</v>
      </c>
      <c r="U2" s="153" t="s">
        <v>187</v>
      </c>
      <c r="W2" s="155" t="s">
        <v>188</v>
      </c>
      <c r="X2" s="157"/>
      <c r="Z2" s="158" t="s">
        <v>189</v>
      </c>
      <c r="AA2" s="159" t="s">
        <v>190</v>
      </c>
    </row>
    <row r="3" spans="4:27" ht="18">
      <c r="D3" s="156"/>
      <c r="E3" s="156"/>
      <c r="Z3" s="158" t="s">
        <v>191</v>
      </c>
      <c r="AA3" s="159" t="s">
        <v>191</v>
      </c>
    </row>
    <row r="4" spans="26:27" ht="18">
      <c r="Z4" s="158" t="s">
        <v>192</v>
      </c>
      <c r="AA4" s="160" t="s">
        <v>193</v>
      </c>
    </row>
    <row r="5" ht="15.75">
      <c r="Z5" s="160"/>
    </row>
    <row r="6" ht="15.75">
      <c r="Z6" s="160"/>
    </row>
    <row r="7" spans="1:27" ht="18">
      <c r="A7" s="161" t="s">
        <v>194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8">
      <c r="A8" s="161" t="s">
        <v>195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5" ht="15.75">
      <c r="A9" s="162"/>
      <c r="B9" s="162"/>
      <c r="C9" s="162"/>
      <c r="D9" s="162"/>
      <c r="E9" s="162"/>
    </row>
    <row r="11" spans="1:27" ht="18">
      <c r="A11" s="161" t="s">
        <v>196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</row>
    <row r="12" spans="1:5" ht="15.75">
      <c r="A12" s="162"/>
      <c r="B12" s="162"/>
      <c r="C12" s="162"/>
      <c r="D12" s="162"/>
      <c r="E12" s="162"/>
    </row>
    <row r="13" spans="1:27" ht="15.75" customHeight="1">
      <c r="A13" s="164" t="s">
        <v>197</v>
      </c>
      <c r="B13" s="165"/>
      <c r="C13" s="165"/>
      <c r="D13" s="166" t="s">
        <v>198</v>
      </c>
      <c r="E13" s="167" t="s">
        <v>199</v>
      </c>
      <c r="F13" s="168" t="s">
        <v>200</v>
      </c>
      <c r="G13" s="167" t="s">
        <v>201</v>
      </c>
      <c r="H13" s="168" t="s">
        <v>200</v>
      </c>
      <c r="I13" s="167" t="s">
        <v>201</v>
      </c>
      <c r="J13" s="168" t="s">
        <v>200</v>
      </c>
      <c r="K13" s="168" t="s">
        <v>201</v>
      </c>
      <c r="L13" s="169" t="s">
        <v>200</v>
      </c>
      <c r="M13" s="167" t="s">
        <v>202</v>
      </c>
      <c r="N13" s="170" t="s">
        <v>200</v>
      </c>
      <c r="O13" s="170" t="s">
        <v>201</v>
      </c>
      <c r="P13" s="170" t="s">
        <v>200</v>
      </c>
      <c r="Q13" s="170" t="s">
        <v>201</v>
      </c>
      <c r="R13" s="170" t="s">
        <v>200</v>
      </c>
      <c r="S13" s="168" t="s">
        <v>203</v>
      </c>
      <c r="T13" s="168" t="s">
        <v>200</v>
      </c>
      <c r="U13" s="168" t="s">
        <v>3</v>
      </c>
      <c r="V13" s="168" t="s">
        <v>200</v>
      </c>
      <c r="W13" s="168" t="s">
        <v>3</v>
      </c>
      <c r="X13" s="168" t="s">
        <v>200</v>
      </c>
      <c r="Y13" s="168" t="s">
        <v>3</v>
      </c>
      <c r="Z13" s="171" t="s">
        <v>200</v>
      </c>
      <c r="AA13" s="171" t="s">
        <v>3</v>
      </c>
    </row>
    <row r="14" spans="1:27" ht="15.75">
      <c r="A14" s="172" t="s">
        <v>204</v>
      </c>
      <c r="B14" s="173" t="s">
        <v>2</v>
      </c>
      <c r="C14" s="172" t="s">
        <v>148</v>
      </c>
      <c r="D14" s="174"/>
      <c r="E14" s="175" t="s">
        <v>205</v>
      </c>
      <c r="F14" s="176" t="s">
        <v>206</v>
      </c>
      <c r="G14" s="175" t="s">
        <v>207</v>
      </c>
      <c r="H14" s="176" t="s">
        <v>208</v>
      </c>
      <c r="I14" s="175" t="s">
        <v>207</v>
      </c>
      <c r="J14" s="176" t="s">
        <v>209</v>
      </c>
      <c r="K14" s="176" t="s">
        <v>207</v>
      </c>
      <c r="L14" s="177" t="s">
        <v>210</v>
      </c>
      <c r="M14" s="175" t="s">
        <v>211</v>
      </c>
      <c r="N14" s="178" t="s">
        <v>212</v>
      </c>
      <c r="O14" s="178" t="s">
        <v>207</v>
      </c>
      <c r="P14" s="178" t="s">
        <v>213</v>
      </c>
      <c r="Q14" s="178" t="s">
        <v>207</v>
      </c>
      <c r="R14" s="178" t="s">
        <v>214</v>
      </c>
      <c r="S14" s="176" t="s">
        <v>215</v>
      </c>
      <c r="T14" s="176" t="s">
        <v>216</v>
      </c>
      <c r="U14" s="176" t="s">
        <v>217</v>
      </c>
      <c r="V14" s="176" t="s">
        <v>218</v>
      </c>
      <c r="W14" s="176" t="s">
        <v>217</v>
      </c>
      <c r="X14" s="176" t="s">
        <v>219</v>
      </c>
      <c r="Y14" s="176" t="s">
        <v>217</v>
      </c>
      <c r="Z14" s="179" t="s">
        <v>220</v>
      </c>
      <c r="AA14" s="179" t="s">
        <v>217</v>
      </c>
    </row>
    <row r="15" spans="1:27" ht="15">
      <c r="A15" s="60" t="s">
        <v>4</v>
      </c>
      <c r="B15" s="60" t="s">
        <v>5</v>
      </c>
      <c r="C15" s="180">
        <v>2110</v>
      </c>
      <c r="D15" s="181" t="s">
        <v>221</v>
      </c>
      <c r="E15" s="8">
        <v>50000</v>
      </c>
      <c r="G15" s="8">
        <f>E15+F15</f>
        <v>50000</v>
      </c>
      <c r="I15" s="8">
        <f>G15+H15</f>
        <v>50000</v>
      </c>
      <c r="K15" s="8">
        <f>I15+J15</f>
        <v>50000</v>
      </c>
      <c r="M15" s="182">
        <v>55000</v>
      </c>
      <c r="N15" s="183">
        <v>-5000</v>
      </c>
      <c r="O15" s="8">
        <f>M15+N15</f>
        <v>50000</v>
      </c>
      <c r="P15" s="183"/>
      <c r="Q15" s="8">
        <f>O15+P15</f>
        <v>50000</v>
      </c>
      <c r="R15" s="183"/>
      <c r="S15" s="8">
        <v>20000</v>
      </c>
      <c r="T15" s="8"/>
      <c r="U15" s="8">
        <f>S15+T15</f>
        <v>20000</v>
      </c>
      <c r="V15" s="8"/>
      <c r="W15" s="8">
        <f>U15+V15</f>
        <v>20000</v>
      </c>
      <c r="X15" s="8"/>
      <c r="Y15" s="8">
        <f>W15+X15</f>
        <v>20000</v>
      </c>
      <c r="Z15" s="184"/>
      <c r="AA15" s="9">
        <v>15000</v>
      </c>
    </row>
    <row r="16" spans="1:27" ht="15">
      <c r="A16" s="61"/>
      <c r="B16" s="61"/>
      <c r="C16" s="185"/>
      <c r="D16" s="184" t="s">
        <v>222</v>
      </c>
      <c r="E16" s="9"/>
      <c r="G16" s="9"/>
      <c r="I16" s="9"/>
      <c r="K16" s="9"/>
      <c r="M16" s="186"/>
      <c r="N16" s="183"/>
      <c r="O16" s="9"/>
      <c r="P16" s="183"/>
      <c r="Q16" s="9"/>
      <c r="R16" s="183"/>
      <c r="S16" s="9"/>
      <c r="T16" s="9"/>
      <c r="U16" s="9"/>
      <c r="V16" s="9"/>
      <c r="W16" s="9"/>
      <c r="X16" s="9"/>
      <c r="Y16" s="9"/>
      <c r="Z16" s="184"/>
      <c r="AA16" s="9"/>
    </row>
    <row r="17" spans="1:27" ht="15.75">
      <c r="A17" s="187"/>
      <c r="B17" s="188"/>
      <c r="C17" s="188"/>
      <c r="D17" s="189"/>
      <c r="E17" s="28">
        <v>50000</v>
      </c>
      <c r="F17" s="190"/>
      <c r="G17" s="191">
        <f>E17+F17</f>
        <v>50000</v>
      </c>
      <c r="H17" s="190"/>
      <c r="I17" s="191">
        <f>G17+H17</f>
        <v>50000</v>
      </c>
      <c r="J17" s="190"/>
      <c r="K17" s="28">
        <f>I17+J17</f>
        <v>50000</v>
      </c>
      <c r="L17" s="190"/>
      <c r="M17" s="192">
        <f>M15</f>
        <v>55000</v>
      </c>
      <c r="N17" s="193">
        <f>N15</f>
        <v>-5000</v>
      </c>
      <c r="O17" s="192">
        <f>O15</f>
        <v>50000</v>
      </c>
      <c r="P17" s="193"/>
      <c r="Q17" s="192">
        <f>Q15</f>
        <v>50000</v>
      </c>
      <c r="R17" s="193"/>
      <c r="S17" s="192">
        <f>S15</f>
        <v>20000</v>
      </c>
      <c r="T17" s="192"/>
      <c r="U17" s="192">
        <f>U15</f>
        <v>20000</v>
      </c>
      <c r="V17" s="192"/>
      <c r="W17" s="192">
        <f>W15</f>
        <v>20000</v>
      </c>
      <c r="X17" s="192"/>
      <c r="Y17" s="192">
        <f>Y15</f>
        <v>20000</v>
      </c>
      <c r="Z17" s="192"/>
      <c r="AA17" s="192">
        <f>AA15</f>
        <v>15000</v>
      </c>
    </row>
    <row r="18" spans="1:27" ht="15">
      <c r="A18" s="61" t="s">
        <v>223</v>
      </c>
      <c r="B18" s="61" t="s">
        <v>224</v>
      </c>
      <c r="C18" s="185">
        <v>2110</v>
      </c>
      <c r="D18" s="184" t="s">
        <v>221</v>
      </c>
      <c r="E18" s="9">
        <v>50000</v>
      </c>
      <c r="G18" s="9">
        <f>E18+F18</f>
        <v>50000</v>
      </c>
      <c r="I18" s="9">
        <f>G18+H18</f>
        <v>50000</v>
      </c>
      <c r="K18" s="9">
        <f>I18+J18</f>
        <v>50000</v>
      </c>
      <c r="M18" s="186">
        <v>50000</v>
      </c>
      <c r="N18" s="183">
        <v>-10000</v>
      </c>
      <c r="O18" s="9">
        <f>M18+N18</f>
        <v>40000</v>
      </c>
      <c r="P18" s="183"/>
      <c r="Q18" s="9">
        <f>O18+P18</f>
        <v>40000</v>
      </c>
      <c r="R18" s="183"/>
      <c r="S18" s="9">
        <v>71000</v>
      </c>
      <c r="T18" s="9"/>
      <c r="U18" s="9">
        <f>S18+T18</f>
        <v>71000</v>
      </c>
      <c r="V18" s="9"/>
      <c r="W18" s="9">
        <f>U18+V18</f>
        <v>71000</v>
      </c>
      <c r="X18" s="9"/>
      <c r="Y18" s="9">
        <f>W18+X18</f>
        <v>71000</v>
      </c>
      <c r="Z18" s="184"/>
      <c r="AA18" s="9">
        <v>50000</v>
      </c>
    </row>
    <row r="19" spans="1:27" ht="15">
      <c r="A19" s="185"/>
      <c r="B19" s="185"/>
      <c r="C19" s="185"/>
      <c r="D19" s="184" t="s">
        <v>222</v>
      </c>
      <c r="E19" s="184"/>
      <c r="G19" s="9"/>
      <c r="I19" s="9"/>
      <c r="K19" s="11"/>
      <c r="M19" s="186"/>
      <c r="N19" s="183"/>
      <c r="O19" s="9"/>
      <c r="P19" s="183"/>
      <c r="Q19" s="9"/>
      <c r="R19" s="183"/>
      <c r="S19" s="9"/>
      <c r="T19" s="9"/>
      <c r="U19" s="9"/>
      <c r="V19" s="9"/>
      <c r="W19" s="9"/>
      <c r="X19" s="9"/>
      <c r="Y19" s="9"/>
      <c r="Z19" s="184"/>
      <c r="AA19" s="9"/>
    </row>
    <row r="20" spans="1:27" ht="15.75">
      <c r="A20" s="187"/>
      <c r="B20" s="188"/>
      <c r="C20" s="188"/>
      <c r="D20" s="189"/>
      <c r="E20" s="28">
        <v>50000</v>
      </c>
      <c r="F20" s="190"/>
      <c r="G20" s="191">
        <f>E20+F20</f>
        <v>50000</v>
      </c>
      <c r="H20" s="190"/>
      <c r="I20" s="191">
        <f>G20+H20</f>
        <v>50000</v>
      </c>
      <c r="J20" s="190"/>
      <c r="K20" s="28">
        <f>I20+J20</f>
        <v>50000</v>
      </c>
      <c r="L20" s="190"/>
      <c r="M20" s="192">
        <f>M18</f>
        <v>50000</v>
      </c>
      <c r="N20" s="193">
        <f>N18</f>
        <v>-10000</v>
      </c>
      <c r="O20" s="192">
        <f>O18</f>
        <v>40000</v>
      </c>
      <c r="P20" s="193"/>
      <c r="Q20" s="192">
        <f>Q18</f>
        <v>40000</v>
      </c>
      <c r="R20" s="193"/>
      <c r="S20" s="192">
        <f>S18</f>
        <v>71000</v>
      </c>
      <c r="T20" s="192"/>
      <c r="U20" s="192">
        <f>U18</f>
        <v>71000</v>
      </c>
      <c r="V20" s="192"/>
      <c r="W20" s="192">
        <f>W18</f>
        <v>71000</v>
      </c>
      <c r="X20" s="192"/>
      <c r="Y20" s="192">
        <f>Y18</f>
        <v>71000</v>
      </c>
      <c r="Z20" s="192"/>
      <c r="AA20" s="192">
        <f>AA18</f>
        <v>50000</v>
      </c>
    </row>
    <row r="21" spans="1:27" ht="15">
      <c r="A21" s="185">
        <v>710</v>
      </c>
      <c r="B21" s="185">
        <v>71013</v>
      </c>
      <c r="C21" s="185">
        <v>2110</v>
      </c>
      <c r="D21" s="184" t="s">
        <v>221</v>
      </c>
      <c r="E21" s="9">
        <v>80000</v>
      </c>
      <c r="G21" s="8">
        <f>E21+F21</f>
        <v>80000</v>
      </c>
      <c r="I21" s="9">
        <f>G21+H21</f>
        <v>80000</v>
      </c>
      <c r="K21" s="9">
        <f>I21+J21</f>
        <v>80000</v>
      </c>
      <c r="M21" s="182">
        <v>70000</v>
      </c>
      <c r="N21" s="183">
        <v>-30000</v>
      </c>
      <c r="O21" s="9">
        <f>M21+N21</f>
        <v>40000</v>
      </c>
      <c r="P21" s="183"/>
      <c r="Q21" s="9">
        <f>O21+P21</f>
        <v>40000</v>
      </c>
      <c r="R21" s="183"/>
      <c r="S21" s="9">
        <v>45000</v>
      </c>
      <c r="T21" s="9">
        <v>-10000</v>
      </c>
      <c r="U21" s="9">
        <f>S21+T21</f>
        <v>35000</v>
      </c>
      <c r="V21" s="9"/>
      <c r="W21" s="9">
        <f>U21+V21</f>
        <v>35000</v>
      </c>
      <c r="X21" s="9"/>
      <c r="Y21" s="9">
        <f>W21+X21</f>
        <v>35000</v>
      </c>
      <c r="Z21" s="184"/>
      <c r="AA21" s="9">
        <v>33000</v>
      </c>
    </row>
    <row r="22" spans="1:27" ht="15">
      <c r="A22" s="185"/>
      <c r="B22" s="185"/>
      <c r="C22" s="185"/>
      <c r="D22" s="184" t="s">
        <v>222</v>
      </c>
      <c r="E22" s="184"/>
      <c r="G22" s="9"/>
      <c r="I22" s="9"/>
      <c r="K22" s="9"/>
      <c r="M22" s="186"/>
      <c r="N22" s="183"/>
      <c r="O22" s="9"/>
      <c r="P22" s="183"/>
      <c r="Q22" s="9"/>
      <c r="R22" s="183"/>
      <c r="S22" s="9"/>
      <c r="T22" s="9"/>
      <c r="U22" s="9"/>
      <c r="V22" s="9"/>
      <c r="W22" s="9"/>
      <c r="X22" s="9"/>
      <c r="Y22" s="9"/>
      <c r="Z22" s="184"/>
      <c r="AA22" s="9"/>
    </row>
    <row r="23" spans="1:27" ht="15">
      <c r="A23" s="185"/>
      <c r="B23" s="185">
        <v>71014</v>
      </c>
      <c r="C23" s="185">
        <v>2110</v>
      </c>
      <c r="D23" s="184" t="s">
        <v>221</v>
      </c>
      <c r="E23" s="9">
        <v>70000</v>
      </c>
      <c r="G23" s="9">
        <f>E23+F23</f>
        <v>70000</v>
      </c>
      <c r="I23" s="9">
        <f>G23+H23</f>
        <v>70000</v>
      </c>
      <c r="K23" s="9">
        <f>I23+J23</f>
        <v>70000</v>
      </c>
      <c r="M23" s="186">
        <v>90000</v>
      </c>
      <c r="N23" s="183">
        <v>-35000</v>
      </c>
      <c r="O23" s="9">
        <f>M23+N23</f>
        <v>55000</v>
      </c>
      <c r="P23" s="183"/>
      <c r="Q23" s="9">
        <f>O23+P23</f>
        <v>55000</v>
      </c>
      <c r="R23" s="183"/>
      <c r="S23" s="9">
        <v>40000</v>
      </c>
      <c r="T23" s="9"/>
      <c r="U23" s="9">
        <f>S23+T23</f>
        <v>40000</v>
      </c>
      <c r="V23" s="9"/>
      <c r="W23" s="9">
        <f>U23+V23</f>
        <v>40000</v>
      </c>
      <c r="X23" s="9"/>
      <c r="Y23" s="9">
        <f>W23+X23</f>
        <v>40000</v>
      </c>
      <c r="Z23" s="184"/>
      <c r="AA23" s="9">
        <v>40000</v>
      </c>
    </row>
    <row r="24" spans="1:27" ht="15">
      <c r="A24" s="185"/>
      <c r="B24" s="185"/>
      <c r="C24" s="185"/>
      <c r="D24" s="184" t="s">
        <v>222</v>
      </c>
      <c r="E24" s="184"/>
      <c r="G24" s="9"/>
      <c r="I24" s="9"/>
      <c r="K24" s="9"/>
      <c r="M24" s="186"/>
      <c r="N24" s="183"/>
      <c r="O24" s="9"/>
      <c r="P24" s="183"/>
      <c r="Q24" s="9"/>
      <c r="R24" s="183"/>
      <c r="S24" s="9"/>
      <c r="T24" s="9"/>
      <c r="U24" s="9"/>
      <c r="V24" s="9"/>
      <c r="W24" s="9"/>
      <c r="X24" s="9"/>
      <c r="Y24" s="9"/>
      <c r="Z24" s="184"/>
      <c r="AA24" s="9"/>
    </row>
    <row r="25" spans="1:27" ht="15">
      <c r="A25" s="185"/>
      <c r="B25" s="185">
        <v>71015</v>
      </c>
      <c r="C25" s="185">
        <v>2110</v>
      </c>
      <c r="D25" s="184" t="s">
        <v>221</v>
      </c>
      <c r="E25" s="9">
        <v>85000</v>
      </c>
      <c r="G25" s="9">
        <f>E25+F25</f>
        <v>85000</v>
      </c>
      <c r="I25" s="9">
        <f>G25+H25</f>
        <v>85000</v>
      </c>
      <c r="K25" s="9">
        <f>I25+J25</f>
        <v>85000</v>
      </c>
      <c r="M25" s="186">
        <v>80000</v>
      </c>
      <c r="N25" s="183">
        <v>-5000</v>
      </c>
      <c r="O25" s="9">
        <f>M25+N25</f>
        <v>75000</v>
      </c>
      <c r="P25" s="183"/>
      <c r="Q25" s="9">
        <f>O25+P25</f>
        <v>75000</v>
      </c>
      <c r="R25" s="183"/>
      <c r="S25" s="9">
        <v>184000</v>
      </c>
      <c r="T25" s="9"/>
      <c r="U25" s="9">
        <f>S25+T25</f>
        <v>184000</v>
      </c>
      <c r="V25" s="9"/>
      <c r="W25" s="9">
        <f>U25+V25</f>
        <v>184000</v>
      </c>
      <c r="X25" s="9"/>
      <c r="Y25" s="9">
        <f>W25+X25</f>
        <v>184000</v>
      </c>
      <c r="Z25" s="184"/>
      <c r="AA25" s="9">
        <v>219000</v>
      </c>
    </row>
    <row r="26" spans="1:27" ht="15">
      <c r="A26" s="185"/>
      <c r="B26" s="185"/>
      <c r="C26" s="185"/>
      <c r="D26" s="184" t="s">
        <v>225</v>
      </c>
      <c r="E26" s="184"/>
      <c r="G26" s="9"/>
      <c r="I26" s="9"/>
      <c r="K26" s="9"/>
      <c r="M26" s="186"/>
      <c r="N26" s="183"/>
      <c r="O26" s="9"/>
      <c r="P26" s="183"/>
      <c r="Q26" s="9"/>
      <c r="R26" s="183"/>
      <c r="S26" s="9"/>
      <c r="T26" s="9"/>
      <c r="U26" s="9"/>
      <c r="V26" s="9"/>
      <c r="W26" s="9"/>
      <c r="X26" s="9"/>
      <c r="Y26" s="9"/>
      <c r="Z26" s="184"/>
      <c r="AA26" s="9"/>
    </row>
    <row r="27" spans="1:27" ht="15">
      <c r="A27" s="194"/>
      <c r="B27" s="185"/>
      <c r="C27" s="185">
        <v>6410</v>
      </c>
      <c r="D27" s="195" t="s">
        <v>226</v>
      </c>
      <c r="E27" s="184"/>
      <c r="G27" s="196"/>
      <c r="I27" s="196"/>
      <c r="K27" s="9"/>
      <c r="M27" s="186"/>
      <c r="N27" s="183"/>
      <c r="O27" s="9"/>
      <c r="P27" s="183"/>
      <c r="Q27" s="9"/>
      <c r="R27" s="183"/>
      <c r="S27" s="9">
        <v>7000</v>
      </c>
      <c r="T27" s="9"/>
      <c r="U27" s="9">
        <f>S27+T27</f>
        <v>7000</v>
      </c>
      <c r="V27" s="9"/>
      <c r="W27" s="9">
        <f>U27+V27</f>
        <v>7000</v>
      </c>
      <c r="X27" s="9"/>
      <c r="Y27" s="9">
        <v>7000</v>
      </c>
      <c r="Z27" s="184"/>
      <c r="AA27" s="9">
        <f>Y27+Z27</f>
        <v>7000</v>
      </c>
    </row>
    <row r="28" spans="1:27" ht="15">
      <c r="A28" s="194"/>
      <c r="B28" s="197"/>
      <c r="C28" s="197"/>
      <c r="D28" s="195" t="s">
        <v>227</v>
      </c>
      <c r="E28" s="184"/>
      <c r="G28" s="196"/>
      <c r="I28" s="196"/>
      <c r="K28" s="9"/>
      <c r="M28" s="186"/>
      <c r="N28" s="183"/>
      <c r="O28" s="9"/>
      <c r="P28" s="183"/>
      <c r="Q28" s="9"/>
      <c r="R28" s="183"/>
      <c r="S28" s="9"/>
      <c r="T28" s="9"/>
      <c r="U28" s="9"/>
      <c r="V28" s="9"/>
      <c r="W28" s="9"/>
      <c r="X28" s="9"/>
      <c r="Y28" s="9"/>
      <c r="Z28" s="184"/>
      <c r="AA28" s="9"/>
    </row>
    <row r="29" spans="1:27" ht="15.75">
      <c r="A29" s="187"/>
      <c r="B29" s="188"/>
      <c r="C29" s="188"/>
      <c r="D29" s="189"/>
      <c r="E29" s="28">
        <f>E21+E23+E25</f>
        <v>235000</v>
      </c>
      <c r="F29" s="190"/>
      <c r="G29" s="191">
        <f>E29+F29</f>
        <v>235000</v>
      </c>
      <c r="H29" s="190"/>
      <c r="I29" s="191">
        <f>G29+H29</f>
        <v>235000</v>
      </c>
      <c r="J29" s="190"/>
      <c r="K29" s="28">
        <f>I29+J29</f>
        <v>235000</v>
      </c>
      <c r="L29" s="190"/>
      <c r="M29" s="192">
        <f>M25+M23+M21</f>
        <v>240000</v>
      </c>
      <c r="N29" s="193">
        <f>N25+N23+N21</f>
        <v>-70000</v>
      </c>
      <c r="O29" s="192">
        <f>O25+O23+O21</f>
        <v>170000</v>
      </c>
      <c r="P29" s="193"/>
      <c r="Q29" s="192">
        <f>Q25+Q23+Q21</f>
        <v>170000</v>
      </c>
      <c r="R29" s="193"/>
      <c r="S29" s="192">
        <f>S25+S23+S21+S27</f>
        <v>276000</v>
      </c>
      <c r="T29" s="192">
        <f>T25+T23+T21+T27</f>
        <v>-10000</v>
      </c>
      <c r="U29" s="192">
        <f>U25+U23+U21+U27</f>
        <v>266000</v>
      </c>
      <c r="V29" s="192"/>
      <c r="W29" s="192">
        <f>W25+W23+W21+W27</f>
        <v>266000</v>
      </c>
      <c r="X29" s="192"/>
      <c r="Y29" s="192">
        <f>Y25+Y23+Y21+Y27</f>
        <v>266000</v>
      </c>
      <c r="Z29" s="192"/>
      <c r="AA29" s="192">
        <f>AA25+AA23+AA21+AA27</f>
        <v>299000</v>
      </c>
    </row>
    <row r="30" spans="1:27" ht="15">
      <c r="A30" s="185">
        <v>750</v>
      </c>
      <c r="B30" s="185">
        <v>75011</v>
      </c>
      <c r="C30" s="185">
        <v>2110</v>
      </c>
      <c r="D30" s="184" t="s">
        <v>221</v>
      </c>
      <c r="E30" s="9">
        <v>126816</v>
      </c>
      <c r="G30" s="9">
        <f>E30+F30</f>
        <v>126816</v>
      </c>
      <c r="I30" s="8">
        <v>119824</v>
      </c>
      <c r="J30" s="183"/>
      <c r="K30" s="8">
        <f>I30+J30</f>
        <v>119824</v>
      </c>
      <c r="M30" s="182">
        <v>113832</v>
      </c>
      <c r="N30" s="183"/>
      <c r="O30" s="9">
        <f>M30+N30</f>
        <v>113832</v>
      </c>
      <c r="P30" s="183"/>
      <c r="Q30" s="9">
        <f>O30+P30</f>
        <v>113832</v>
      </c>
      <c r="R30" s="183"/>
      <c r="S30" s="9">
        <v>125595</v>
      </c>
      <c r="T30" s="9"/>
      <c r="U30" s="9">
        <f>S30+T30</f>
        <v>125595</v>
      </c>
      <c r="V30" s="9"/>
      <c r="W30" s="9">
        <f>U30+V30</f>
        <v>125595</v>
      </c>
      <c r="X30" s="9"/>
      <c r="Y30" s="9">
        <f>W30+X30</f>
        <v>125595</v>
      </c>
      <c r="Z30" s="184"/>
      <c r="AA30" s="9">
        <v>127479</v>
      </c>
    </row>
    <row r="31" spans="1:27" ht="15">
      <c r="A31" s="185"/>
      <c r="B31" s="185"/>
      <c r="C31" s="185"/>
      <c r="D31" s="184" t="s">
        <v>222</v>
      </c>
      <c r="E31" s="184"/>
      <c r="G31" s="9"/>
      <c r="I31" s="9"/>
      <c r="K31" s="9"/>
      <c r="M31" s="186"/>
      <c r="N31" s="183"/>
      <c r="O31" s="9"/>
      <c r="P31" s="183"/>
      <c r="Q31" s="9"/>
      <c r="R31" s="183"/>
      <c r="S31" s="9"/>
      <c r="T31" s="9"/>
      <c r="U31" s="9"/>
      <c r="V31" s="9"/>
      <c r="W31" s="9"/>
      <c r="X31" s="9"/>
      <c r="Y31" s="9"/>
      <c r="Z31" s="184"/>
      <c r="AA31" s="9"/>
    </row>
    <row r="32" spans="1:27" ht="15">
      <c r="A32" s="185"/>
      <c r="B32" s="185">
        <v>75045</v>
      </c>
      <c r="C32" s="185">
        <v>2110</v>
      </c>
      <c r="D32" s="184" t="s">
        <v>221</v>
      </c>
      <c r="E32" s="9">
        <v>22000</v>
      </c>
      <c r="G32" s="9">
        <f>E32+F32</f>
        <v>22000</v>
      </c>
      <c r="I32" s="9">
        <f>G32+H32</f>
        <v>22000</v>
      </c>
      <c r="K32" s="9">
        <f>I32+J32</f>
        <v>22000</v>
      </c>
      <c r="M32" s="186">
        <v>17600</v>
      </c>
      <c r="N32" s="183"/>
      <c r="O32" s="9">
        <f>M32+N32</f>
        <v>17600</v>
      </c>
      <c r="P32" s="183"/>
      <c r="Q32" s="9">
        <f>O32+P32</f>
        <v>17600</v>
      </c>
      <c r="R32" s="183"/>
      <c r="S32" s="9">
        <v>16000</v>
      </c>
      <c r="T32" s="9"/>
      <c r="U32" s="9">
        <f>S32+T32</f>
        <v>16000</v>
      </c>
      <c r="V32" s="9"/>
      <c r="W32" s="9">
        <f>U32+V32</f>
        <v>16000</v>
      </c>
      <c r="X32" s="9"/>
      <c r="Y32" s="9">
        <f>W32+X32</f>
        <v>16000</v>
      </c>
      <c r="Z32" s="184"/>
      <c r="AA32" s="9">
        <f>Y32+Z32</f>
        <v>16000</v>
      </c>
    </row>
    <row r="33" spans="1:27" ht="15">
      <c r="A33" s="185"/>
      <c r="B33" s="185"/>
      <c r="C33" s="185"/>
      <c r="D33" s="184" t="s">
        <v>222</v>
      </c>
      <c r="E33" s="184"/>
      <c r="G33" s="11"/>
      <c r="I33" s="9"/>
      <c r="K33" s="9"/>
      <c r="M33" s="186"/>
      <c r="N33" s="183"/>
      <c r="O33" s="9"/>
      <c r="P33" s="183"/>
      <c r="Q33" s="9"/>
      <c r="R33" s="183"/>
      <c r="S33" s="9"/>
      <c r="T33" s="9"/>
      <c r="U33" s="9"/>
      <c r="V33" s="9"/>
      <c r="W33" s="9"/>
      <c r="X33" s="9"/>
      <c r="Y33" s="9"/>
      <c r="Z33" s="184"/>
      <c r="AA33" s="9"/>
    </row>
    <row r="34" spans="1:27" ht="15.75">
      <c r="A34" s="187"/>
      <c r="B34" s="188"/>
      <c r="C34" s="188"/>
      <c r="D34" s="189"/>
      <c r="E34" s="28">
        <f>E30+E32</f>
        <v>148816</v>
      </c>
      <c r="F34" s="198"/>
      <c r="G34" s="28">
        <f>E34+F34</f>
        <v>148816</v>
      </c>
      <c r="H34" s="190"/>
      <c r="I34" s="199">
        <f>I30+I32</f>
        <v>141824</v>
      </c>
      <c r="J34" s="28">
        <f>J30+J32</f>
        <v>0</v>
      </c>
      <c r="K34" s="28">
        <f>K30+K32</f>
        <v>141824</v>
      </c>
      <c r="L34" s="190"/>
      <c r="M34" s="192">
        <f>M32+M30</f>
        <v>131432</v>
      </c>
      <c r="N34" s="193"/>
      <c r="O34" s="192">
        <f>O32+O30</f>
        <v>131432</v>
      </c>
      <c r="P34" s="193"/>
      <c r="Q34" s="192">
        <f>Q32+Q30</f>
        <v>131432</v>
      </c>
      <c r="R34" s="193"/>
      <c r="S34" s="192">
        <f>S32+S30</f>
        <v>141595</v>
      </c>
      <c r="T34" s="192"/>
      <c r="U34" s="192">
        <f>U32+U30</f>
        <v>141595</v>
      </c>
      <c r="V34" s="192"/>
      <c r="W34" s="192">
        <f>W32+W30</f>
        <v>141595</v>
      </c>
      <c r="X34" s="192"/>
      <c r="Y34" s="192">
        <f>SUM(Y30:Y33)</f>
        <v>141595</v>
      </c>
      <c r="Z34" s="192"/>
      <c r="AA34" s="192">
        <f>SUM(AA30:AA33)</f>
        <v>143479</v>
      </c>
    </row>
    <row r="35" spans="1:27" ht="15">
      <c r="A35" s="185">
        <v>754</v>
      </c>
      <c r="B35" s="185">
        <v>75411</v>
      </c>
      <c r="C35" s="185">
        <v>2110</v>
      </c>
      <c r="D35" s="184" t="s">
        <v>221</v>
      </c>
      <c r="E35" s="9">
        <v>1603964</v>
      </c>
      <c r="G35" s="9">
        <f>E35+F35</f>
        <v>1603964</v>
      </c>
      <c r="I35" s="9">
        <v>1762623</v>
      </c>
      <c r="J35" s="183"/>
      <c r="K35" s="9">
        <f>I35+J35</f>
        <v>1762623</v>
      </c>
      <c r="M35" s="186">
        <v>1782242</v>
      </c>
      <c r="N35" s="183">
        <v>-7650</v>
      </c>
      <c r="O35" s="9">
        <f>M35+N35</f>
        <v>1774592</v>
      </c>
      <c r="P35" s="183">
        <v>58000</v>
      </c>
      <c r="Q35" s="9">
        <f>O35+P35</f>
        <v>1832592</v>
      </c>
      <c r="R35" s="183"/>
      <c r="S35" s="9">
        <v>2030927</v>
      </c>
      <c r="T35" s="9">
        <v>20588</v>
      </c>
      <c r="U35" s="9">
        <f>S35+T35</f>
        <v>2051515</v>
      </c>
      <c r="V35" s="9"/>
      <c r="W35" s="9">
        <f>U35+V35</f>
        <v>2051515</v>
      </c>
      <c r="X35" s="9">
        <v>27859</v>
      </c>
      <c r="Y35" s="9">
        <f>W35+X35</f>
        <v>2079374</v>
      </c>
      <c r="Z35" s="9">
        <v>17914</v>
      </c>
      <c r="AA35" s="9">
        <v>2319525</v>
      </c>
    </row>
    <row r="36" spans="1:27" ht="15">
      <c r="A36" s="185"/>
      <c r="B36" s="185"/>
      <c r="C36" s="185"/>
      <c r="D36" s="184" t="s">
        <v>222</v>
      </c>
      <c r="E36" s="184"/>
      <c r="G36" s="9"/>
      <c r="I36" s="9"/>
      <c r="K36" s="9"/>
      <c r="M36" s="186"/>
      <c r="N36" s="183"/>
      <c r="O36" s="9"/>
      <c r="P36" s="183"/>
      <c r="Q36" s="9"/>
      <c r="R36" s="183"/>
      <c r="S36" s="9"/>
      <c r="T36" s="9"/>
      <c r="U36" s="9"/>
      <c r="V36" s="9"/>
      <c r="W36" s="9"/>
      <c r="X36" s="9"/>
      <c r="Y36" s="9"/>
      <c r="Z36" s="184"/>
      <c r="AA36" s="9"/>
    </row>
    <row r="37" spans="1:27" ht="15">
      <c r="A37" s="185"/>
      <c r="B37" s="185"/>
      <c r="C37" s="185">
        <v>6410</v>
      </c>
      <c r="D37" s="184" t="s">
        <v>228</v>
      </c>
      <c r="E37" s="9">
        <v>300000</v>
      </c>
      <c r="F37" s="183">
        <v>331000</v>
      </c>
      <c r="G37" s="9">
        <f>E37+F37</f>
        <v>631000</v>
      </c>
      <c r="I37" s="9">
        <f>G37+H37</f>
        <v>631000</v>
      </c>
      <c r="K37" s="9">
        <f>I37+J37</f>
        <v>631000</v>
      </c>
      <c r="M37" s="186">
        <v>1000000</v>
      </c>
      <c r="N37" s="183">
        <v>-310000</v>
      </c>
      <c r="O37" s="9">
        <f>M37+N37</f>
        <v>690000</v>
      </c>
      <c r="P37" s="183">
        <v>-20000</v>
      </c>
      <c r="Q37" s="9">
        <f>O37+P37</f>
        <v>670000</v>
      </c>
      <c r="R37" s="183"/>
      <c r="S37" s="9">
        <v>900000</v>
      </c>
      <c r="T37" s="9"/>
      <c r="U37" s="9">
        <f>S37+T37</f>
        <v>900000</v>
      </c>
      <c r="V37" s="9"/>
      <c r="W37" s="9">
        <f>U37+V37</f>
        <v>900000</v>
      </c>
      <c r="X37" s="9"/>
      <c r="Y37" s="9">
        <f>W37+X37</f>
        <v>900000</v>
      </c>
      <c r="Z37" s="184"/>
      <c r="AA37" s="9">
        <v>500000</v>
      </c>
    </row>
    <row r="38" spans="1:27" ht="15">
      <c r="A38" s="185"/>
      <c r="B38" s="185"/>
      <c r="C38" s="185"/>
      <c r="D38" s="184" t="s">
        <v>227</v>
      </c>
      <c r="E38" s="9"/>
      <c r="F38" s="183"/>
      <c r="G38" s="9"/>
      <c r="I38" s="9"/>
      <c r="K38" s="9"/>
      <c r="M38" s="186"/>
      <c r="N38" s="183"/>
      <c r="O38" s="9"/>
      <c r="P38" s="183"/>
      <c r="Q38" s="9"/>
      <c r="R38" s="183"/>
      <c r="S38" s="9"/>
      <c r="T38" s="9"/>
      <c r="U38" s="9"/>
      <c r="V38" s="9"/>
      <c r="W38" s="9"/>
      <c r="X38" s="9"/>
      <c r="Y38" s="9"/>
      <c r="Z38" s="184"/>
      <c r="AA38" s="9"/>
    </row>
    <row r="39" spans="1:27" ht="15">
      <c r="A39" s="185"/>
      <c r="B39" s="185">
        <v>75414</v>
      </c>
      <c r="C39" s="185">
        <v>2110</v>
      </c>
      <c r="D39" s="184" t="s">
        <v>221</v>
      </c>
      <c r="E39" s="9"/>
      <c r="F39" s="183"/>
      <c r="G39" s="9"/>
      <c r="I39" s="9"/>
      <c r="K39" s="9"/>
      <c r="M39" s="186"/>
      <c r="N39" s="183"/>
      <c r="O39" s="9"/>
      <c r="P39" s="183"/>
      <c r="Q39" s="9"/>
      <c r="R39" s="183"/>
      <c r="S39" s="9">
        <v>400</v>
      </c>
      <c r="T39" s="9"/>
      <c r="U39" s="9">
        <f>S39+T39</f>
        <v>400</v>
      </c>
      <c r="V39" s="9"/>
      <c r="W39" s="9">
        <f>U39+V39</f>
        <v>400</v>
      </c>
      <c r="X39" s="9"/>
      <c r="Y39" s="9">
        <f>W39+X39</f>
        <v>400</v>
      </c>
      <c r="Z39" s="184"/>
      <c r="AA39" s="9">
        <v>400</v>
      </c>
    </row>
    <row r="40" spans="1:27" ht="15">
      <c r="A40" s="185"/>
      <c r="B40" s="185"/>
      <c r="C40" s="185"/>
      <c r="D40" s="184" t="s">
        <v>222</v>
      </c>
      <c r="E40" s="184"/>
      <c r="G40" s="9"/>
      <c r="I40" s="11"/>
      <c r="K40" s="9"/>
      <c r="M40" s="186"/>
      <c r="N40" s="183"/>
      <c r="O40" s="9"/>
      <c r="P40" s="183"/>
      <c r="Q40" s="9"/>
      <c r="R40" s="183"/>
      <c r="S40" s="9"/>
      <c r="T40" s="9"/>
      <c r="U40" s="9"/>
      <c r="V40" s="9"/>
      <c r="W40" s="9"/>
      <c r="X40" s="9"/>
      <c r="Y40" s="9"/>
      <c r="Z40" s="184"/>
      <c r="AA40" s="9"/>
    </row>
    <row r="41" spans="1:27" ht="15.75">
      <c r="A41" s="200"/>
      <c r="B41" s="188"/>
      <c r="C41" s="188"/>
      <c r="D41" s="189"/>
      <c r="E41" s="28" t="e">
        <f>#REF!+E35+E37</f>
        <v>#REF!</v>
      </c>
      <c r="F41" s="191">
        <v>331000</v>
      </c>
      <c r="G41" s="191" t="e">
        <f>E41+F41</f>
        <v>#REF!</v>
      </c>
      <c r="H41" s="198"/>
      <c r="I41" s="28" t="e">
        <f>I37+I35+#REF!</f>
        <v>#REF!</v>
      </c>
      <c r="J41" s="191" t="e">
        <f>J37+J35+#REF!</f>
        <v>#REF!</v>
      </c>
      <c r="K41" s="28" t="e">
        <f>K37+K35+#REF!</f>
        <v>#REF!</v>
      </c>
      <c r="L41" s="190"/>
      <c r="M41" s="192" t="e">
        <f>M37+M35+#REF!</f>
        <v>#REF!</v>
      </c>
      <c r="N41" s="193" t="e">
        <f>N37+N35+#REF!</f>
        <v>#REF!</v>
      </c>
      <c r="O41" s="192" t="e">
        <f>O37+O35+#REF!</f>
        <v>#REF!</v>
      </c>
      <c r="P41" s="193">
        <f>SUM(P35:P40)</f>
        <v>38000</v>
      </c>
      <c r="Q41" s="192" t="e">
        <f>Q37+Q35+#REF!</f>
        <v>#REF!</v>
      </c>
      <c r="R41" s="193">
        <f>SUM(R35:R40)</f>
        <v>0</v>
      </c>
      <c r="S41" s="192">
        <f>SUM(S35:S39)</f>
        <v>2931327</v>
      </c>
      <c r="T41" s="192">
        <f>SUM(T35:T39)</f>
        <v>20588</v>
      </c>
      <c r="U41" s="192">
        <f>SUM(U35:U40)</f>
        <v>2951915</v>
      </c>
      <c r="V41" s="192">
        <f>SUM(V35:V39)</f>
        <v>0</v>
      </c>
      <c r="W41" s="192">
        <f>SUM(W35:W40)</f>
        <v>2951915</v>
      </c>
      <c r="X41" s="192">
        <f>SUM(X35:X39)</f>
        <v>27859</v>
      </c>
      <c r="Y41" s="192">
        <f>SUM(Y35:Y40)</f>
        <v>2979774</v>
      </c>
      <c r="Z41" s="192">
        <f>SUM(Z35:Z40)</f>
        <v>17914</v>
      </c>
      <c r="AA41" s="192">
        <f>SUM(AA35:AA40)</f>
        <v>2819925</v>
      </c>
    </row>
    <row r="42" spans="1:27" ht="15">
      <c r="A42" s="185">
        <v>851</v>
      </c>
      <c r="B42" s="194">
        <v>85156</v>
      </c>
      <c r="C42" s="185">
        <v>2110</v>
      </c>
      <c r="D42" s="184" t="s">
        <v>221</v>
      </c>
      <c r="E42" s="9">
        <v>0</v>
      </c>
      <c r="F42" s="183">
        <v>514000</v>
      </c>
      <c r="G42" s="9">
        <f>E42+F42</f>
        <v>514000</v>
      </c>
      <c r="I42" s="9">
        <v>660600</v>
      </c>
      <c r="J42" s="183"/>
      <c r="K42" s="9">
        <f>I42+J42</f>
        <v>660600</v>
      </c>
      <c r="M42" s="186">
        <v>405670</v>
      </c>
      <c r="N42" s="183">
        <v>-63200</v>
      </c>
      <c r="O42" s="9">
        <f>M42+N42</f>
        <v>342470</v>
      </c>
      <c r="P42" s="183"/>
      <c r="Q42" s="9">
        <f>O42+P42</f>
        <v>342470</v>
      </c>
      <c r="R42" s="183"/>
      <c r="S42" s="9">
        <v>481000</v>
      </c>
      <c r="T42" s="9"/>
      <c r="U42" s="9">
        <f>S42+T42</f>
        <v>481000</v>
      </c>
      <c r="V42" s="9">
        <v>32733</v>
      </c>
      <c r="W42" s="9">
        <f>U42+V42</f>
        <v>513733</v>
      </c>
      <c r="X42" s="9"/>
      <c r="Y42" s="9">
        <f>W42+X42</f>
        <v>513733</v>
      </c>
      <c r="Z42" s="184"/>
      <c r="AA42" s="9">
        <v>531600</v>
      </c>
    </row>
    <row r="43" spans="1:27" ht="15">
      <c r="A43" s="201"/>
      <c r="B43" s="202"/>
      <c r="C43" s="201"/>
      <c r="D43" s="201" t="s">
        <v>222</v>
      </c>
      <c r="E43" s="201"/>
      <c r="G43" s="9"/>
      <c r="I43" s="9"/>
      <c r="K43" s="9"/>
      <c r="M43" s="186"/>
      <c r="N43" s="183"/>
      <c r="O43" s="9"/>
      <c r="P43" s="183"/>
      <c r="Q43" s="9"/>
      <c r="R43" s="183"/>
      <c r="S43" s="9"/>
      <c r="T43" s="9"/>
      <c r="U43" s="9"/>
      <c r="V43" s="9"/>
      <c r="W43" s="9"/>
      <c r="X43" s="9"/>
      <c r="Y43" s="9"/>
      <c r="Z43" s="184"/>
      <c r="AA43" s="9"/>
    </row>
    <row r="44" spans="1:27" ht="15.75">
      <c r="A44" s="200"/>
      <c r="B44" s="188"/>
      <c r="C44" s="188"/>
      <c r="D44" s="189"/>
      <c r="E44" s="28" t="e">
        <f>#REF!+#REF!</f>
        <v>#REF!</v>
      </c>
      <c r="F44" s="191">
        <v>514000</v>
      </c>
      <c r="G44" s="191" t="e">
        <f>E44+F44</f>
        <v>#REF!</v>
      </c>
      <c r="H44" s="190"/>
      <c r="I44" s="191" t="e">
        <f>#REF!+#REF!+I42</f>
        <v>#REF!</v>
      </c>
      <c r="J44" s="191"/>
      <c r="K44" s="28" t="e">
        <f>#REF!+#REF!+K42</f>
        <v>#REF!</v>
      </c>
      <c r="L44" s="190"/>
      <c r="M44" s="192">
        <f>M42</f>
        <v>405670</v>
      </c>
      <c r="N44" s="193">
        <f>N42</f>
        <v>-63200</v>
      </c>
      <c r="O44" s="192">
        <f>O42</f>
        <v>342470</v>
      </c>
      <c r="P44" s="193"/>
      <c r="Q44" s="192">
        <f>Q42</f>
        <v>342470</v>
      </c>
      <c r="R44" s="193"/>
      <c r="S44" s="192">
        <f>S42</f>
        <v>481000</v>
      </c>
      <c r="T44" s="192"/>
      <c r="U44" s="192">
        <f>U42</f>
        <v>481000</v>
      </c>
      <c r="V44" s="192">
        <f>V42</f>
        <v>32733</v>
      </c>
      <c r="W44" s="192">
        <f>W42</f>
        <v>513733</v>
      </c>
      <c r="X44" s="192"/>
      <c r="Y44" s="192">
        <f>Y42</f>
        <v>513733</v>
      </c>
      <c r="Z44" s="192"/>
      <c r="AA44" s="192">
        <f>AA42</f>
        <v>531600</v>
      </c>
    </row>
    <row r="45" spans="1:27" ht="15.75">
      <c r="A45" s="185">
        <v>852</v>
      </c>
      <c r="B45" s="185">
        <v>85203</v>
      </c>
      <c r="C45" s="185">
        <v>2110</v>
      </c>
      <c r="D45" s="184" t="s">
        <v>221</v>
      </c>
      <c r="E45" s="64"/>
      <c r="F45" s="203"/>
      <c r="G45" s="204"/>
      <c r="H45" s="205"/>
      <c r="I45" s="204"/>
      <c r="J45" s="203"/>
      <c r="K45" s="199"/>
      <c r="L45" s="205"/>
      <c r="M45" s="206"/>
      <c r="N45" s="207"/>
      <c r="O45" s="208"/>
      <c r="P45" s="207"/>
      <c r="Q45" s="208"/>
      <c r="R45" s="207"/>
      <c r="S45" s="186">
        <v>3000</v>
      </c>
      <c r="T45" s="186"/>
      <c r="U45" s="186">
        <f>S45+T45</f>
        <v>3000</v>
      </c>
      <c r="V45" s="186"/>
      <c r="W45" s="186">
        <f>U45+V45</f>
        <v>3000</v>
      </c>
      <c r="X45" s="186">
        <v>1652</v>
      </c>
      <c r="Y45" s="186">
        <v>0</v>
      </c>
      <c r="Z45" s="9">
        <v>220000</v>
      </c>
      <c r="AA45" s="9">
        <v>255000</v>
      </c>
    </row>
    <row r="46" spans="1:27" ht="15.75">
      <c r="A46" s="194"/>
      <c r="B46" s="185"/>
      <c r="C46" s="113"/>
      <c r="D46" s="184" t="s">
        <v>222</v>
      </c>
      <c r="E46" s="64"/>
      <c r="F46" s="203"/>
      <c r="G46" s="204"/>
      <c r="H46" s="205"/>
      <c r="I46" s="204"/>
      <c r="J46" s="203"/>
      <c r="K46" s="199"/>
      <c r="L46" s="205"/>
      <c r="M46" s="206"/>
      <c r="N46" s="207"/>
      <c r="O46" s="208"/>
      <c r="P46" s="207"/>
      <c r="Q46" s="208"/>
      <c r="R46" s="207"/>
      <c r="S46" s="186"/>
      <c r="T46" s="186"/>
      <c r="U46" s="186"/>
      <c r="V46" s="186"/>
      <c r="W46" s="186"/>
      <c r="X46" s="186"/>
      <c r="Y46" s="186"/>
      <c r="Z46" s="184"/>
      <c r="AA46" s="9"/>
    </row>
    <row r="47" spans="1:27" ht="15.75" hidden="1">
      <c r="A47" s="194"/>
      <c r="B47" s="112"/>
      <c r="C47" s="112"/>
      <c r="D47" s="195"/>
      <c r="E47" s="64"/>
      <c r="F47" s="203"/>
      <c r="G47" s="204"/>
      <c r="H47" s="205"/>
      <c r="I47" s="204"/>
      <c r="J47" s="203"/>
      <c r="K47" s="199"/>
      <c r="L47" s="205"/>
      <c r="M47" s="206"/>
      <c r="N47" s="207"/>
      <c r="O47" s="208"/>
      <c r="P47" s="207"/>
      <c r="Q47" s="208"/>
      <c r="R47" s="207"/>
      <c r="S47" s="186"/>
      <c r="T47" s="186"/>
      <c r="U47" s="186"/>
      <c r="V47" s="186"/>
      <c r="W47" s="186"/>
      <c r="X47" s="186"/>
      <c r="Y47" s="186"/>
      <c r="Z47" s="184"/>
      <c r="AA47" s="9"/>
    </row>
    <row r="48" spans="1:27" ht="15.75">
      <c r="A48" s="200"/>
      <c r="B48" s="188"/>
      <c r="C48" s="188"/>
      <c r="D48" s="189"/>
      <c r="E48" s="64"/>
      <c r="F48" s="203"/>
      <c r="G48" s="204"/>
      <c r="H48" s="205"/>
      <c r="I48" s="204"/>
      <c r="J48" s="203"/>
      <c r="K48" s="199"/>
      <c r="L48" s="205"/>
      <c r="M48" s="206"/>
      <c r="N48" s="207"/>
      <c r="O48" s="208"/>
      <c r="P48" s="207"/>
      <c r="Q48" s="208"/>
      <c r="R48" s="207"/>
      <c r="S48" s="192">
        <f>SUM(S45:S46)</f>
        <v>3000</v>
      </c>
      <c r="T48" s="192"/>
      <c r="U48" s="192">
        <f>SUM(U45:U46)</f>
        <v>3000</v>
      </c>
      <c r="V48" s="192"/>
      <c r="W48" s="192">
        <f>SUM(W45:W46)</f>
        <v>3000</v>
      </c>
      <c r="X48" s="192">
        <f>SUM(X45:X46)</f>
        <v>1652</v>
      </c>
      <c r="Y48" s="192">
        <f>SUM(Y45:Y47)</f>
        <v>0</v>
      </c>
      <c r="Z48" s="192">
        <f>SUM(Z45:Z47)</f>
        <v>220000</v>
      </c>
      <c r="AA48" s="192">
        <f>SUM(AA45:AA47)</f>
        <v>255000</v>
      </c>
    </row>
    <row r="49" spans="1:27" ht="15.75">
      <c r="A49" s="185"/>
      <c r="B49" s="185"/>
      <c r="C49" s="185"/>
      <c r="D49" s="184"/>
      <c r="E49" s="64"/>
      <c r="F49" s="203"/>
      <c r="G49" s="204"/>
      <c r="H49" s="205"/>
      <c r="I49" s="204"/>
      <c r="J49" s="203"/>
      <c r="K49" s="199"/>
      <c r="L49" s="205"/>
      <c r="M49" s="206"/>
      <c r="N49" s="207"/>
      <c r="O49" s="208"/>
      <c r="P49" s="207"/>
      <c r="Q49" s="208"/>
      <c r="R49" s="207"/>
      <c r="S49" s="208"/>
      <c r="T49" s="208"/>
      <c r="U49" s="208"/>
      <c r="V49" s="208"/>
      <c r="W49" s="208"/>
      <c r="X49" s="208"/>
      <c r="Y49" s="208"/>
      <c r="Z49" s="184"/>
      <c r="AA49" s="9"/>
    </row>
    <row r="50" spans="1:27" ht="15">
      <c r="A50" s="185">
        <v>853</v>
      </c>
      <c r="B50" s="185">
        <v>85321</v>
      </c>
      <c r="C50" s="185">
        <v>2110</v>
      </c>
      <c r="D50" s="184" t="s">
        <v>221</v>
      </c>
      <c r="E50" s="9">
        <v>33000</v>
      </c>
      <c r="G50" s="9">
        <f>E50+F50</f>
        <v>33000</v>
      </c>
      <c r="I50" s="9">
        <v>48000</v>
      </c>
      <c r="J50" s="183"/>
      <c r="K50" s="9">
        <f>I50+J50</f>
        <v>48000</v>
      </c>
      <c r="M50" s="186">
        <v>45950</v>
      </c>
      <c r="N50" s="183">
        <v>-3550</v>
      </c>
      <c r="O50" s="9">
        <f>M50+N50</f>
        <v>42400</v>
      </c>
      <c r="P50" s="183">
        <v>21200</v>
      </c>
      <c r="Q50" s="9">
        <f>O50+P50</f>
        <v>63600</v>
      </c>
      <c r="R50" s="183">
        <v>5000</v>
      </c>
      <c r="S50" s="9">
        <v>121000</v>
      </c>
      <c r="T50" s="9"/>
      <c r="U50" s="9">
        <f>S50+T50</f>
        <v>121000</v>
      </c>
      <c r="V50" s="9"/>
      <c r="W50" s="9">
        <f>U50+V50</f>
        <v>121000</v>
      </c>
      <c r="X50" s="9"/>
      <c r="Y50" s="9">
        <f>W50+X50</f>
        <v>121000</v>
      </c>
      <c r="Z50" s="184"/>
      <c r="AA50" s="9">
        <v>122800</v>
      </c>
    </row>
    <row r="51" spans="1:27" ht="15">
      <c r="A51" s="185"/>
      <c r="B51" s="185"/>
      <c r="C51" s="185"/>
      <c r="D51" s="184" t="s">
        <v>229</v>
      </c>
      <c r="E51" s="9"/>
      <c r="G51" s="9"/>
      <c r="I51" s="9"/>
      <c r="J51" s="183"/>
      <c r="K51" s="9"/>
      <c r="M51" s="186"/>
      <c r="N51" s="183"/>
      <c r="O51" s="9"/>
      <c r="P51" s="183"/>
      <c r="Q51" s="9"/>
      <c r="R51" s="183"/>
      <c r="S51" s="9"/>
      <c r="T51" s="9"/>
      <c r="U51" s="9"/>
      <c r="V51" s="9"/>
      <c r="W51" s="9"/>
      <c r="X51" s="9"/>
      <c r="Y51" s="9"/>
      <c r="Z51" s="184"/>
      <c r="AA51" s="9"/>
    </row>
    <row r="52" spans="1:27" ht="15.75">
      <c r="A52" s="209"/>
      <c r="B52" s="209"/>
      <c r="C52" s="210"/>
      <c r="D52" s="210"/>
      <c r="E52" s="28">
        <f>SUM(E50:E51)</f>
        <v>33000</v>
      </c>
      <c r="F52" s="190"/>
      <c r="G52" s="191">
        <f>E52+F52</f>
        <v>33000</v>
      </c>
      <c r="H52" s="190"/>
      <c r="I52" s="28">
        <v>579154</v>
      </c>
      <c r="J52" s="191" t="e">
        <f>#REF!+#REF!+J50+#REF!+#REF!</f>
        <v>#REF!</v>
      </c>
      <c r="K52" s="28" t="e">
        <f>#REF!+#REF!+K50+#REF!+#REF!</f>
        <v>#REF!</v>
      </c>
      <c r="L52" s="190"/>
      <c r="M52" s="211">
        <f>SUM(M50:M51)</f>
        <v>45950</v>
      </c>
      <c r="N52" s="212">
        <f>SUM(N50:N51)</f>
        <v>-3550</v>
      </c>
      <c r="O52" s="211">
        <f>SUM(O50:O51)</f>
        <v>42400</v>
      </c>
      <c r="P52" s="212">
        <v>73050</v>
      </c>
      <c r="Q52" s="211">
        <f>SUM(Q50:Q51)</f>
        <v>63600</v>
      </c>
      <c r="R52" s="211">
        <f>SUM(R50:R51)</f>
        <v>5000</v>
      </c>
      <c r="S52" s="211">
        <f>SUM(S49:S51)</f>
        <v>121000</v>
      </c>
      <c r="T52" s="211"/>
      <c r="U52" s="211">
        <f>SUM(U49:U51)</f>
        <v>121000</v>
      </c>
      <c r="V52" s="211"/>
      <c r="W52" s="211">
        <f>SUM(W49:W51)</f>
        <v>121000</v>
      </c>
      <c r="X52" s="211"/>
      <c r="Y52" s="211">
        <f>SUM(Y49:Y51)</f>
        <v>121000</v>
      </c>
      <c r="Z52" s="211"/>
      <c r="AA52" s="211">
        <f>SUM(AA49:AA51)</f>
        <v>122800</v>
      </c>
    </row>
    <row r="53" spans="1:27" ht="15.75">
      <c r="A53" s="187" t="s">
        <v>230</v>
      </c>
      <c r="B53" s="213"/>
      <c r="C53" s="213"/>
      <c r="D53" s="213"/>
      <c r="E53" s="214" t="e">
        <f>E52+E44+E41+E34+E29+E20+E17</f>
        <v>#REF!</v>
      </c>
      <c r="F53" s="214">
        <f>F52+F44+F41+F34+F29+F20+F17</f>
        <v>845000</v>
      </c>
      <c r="G53" s="28" t="e">
        <f>G52+G44+G41+G34+G29+G20+G17</f>
        <v>#REF!</v>
      </c>
      <c r="H53" s="190"/>
      <c r="I53" s="28" t="e">
        <f>I52+I44+I41+I34+I29+I20+I17</f>
        <v>#REF!</v>
      </c>
      <c r="J53" s="28" t="e">
        <f>J52+J44+J41+J34+J29+J20+J17</f>
        <v>#REF!</v>
      </c>
      <c r="K53" s="28" t="e">
        <f>K52+K44+K41+K34+K29+K20+K17</f>
        <v>#REF!</v>
      </c>
      <c r="L53" s="190"/>
      <c r="M53" s="211" t="e">
        <f aca="true" t="shared" si="0" ref="M53:R53">M17+M20+M29+M34+M41+M44+M52</f>
        <v>#REF!</v>
      </c>
      <c r="N53" s="212" t="e">
        <f t="shared" si="0"/>
        <v>#REF!</v>
      </c>
      <c r="O53" s="211" t="e">
        <f t="shared" si="0"/>
        <v>#REF!</v>
      </c>
      <c r="P53" s="212">
        <f t="shared" si="0"/>
        <v>111050</v>
      </c>
      <c r="Q53" s="211" t="e">
        <f t="shared" si="0"/>
        <v>#REF!</v>
      </c>
      <c r="R53" s="212">
        <f t="shared" si="0"/>
        <v>5000</v>
      </c>
      <c r="S53" s="211">
        <f aca="true" t="shared" si="1" ref="S53:AA53">S17+S20+S29+S34+S41+S44+S48+S52</f>
        <v>4044922</v>
      </c>
      <c r="T53" s="211">
        <f t="shared" si="1"/>
        <v>10588</v>
      </c>
      <c r="U53" s="211">
        <f t="shared" si="1"/>
        <v>4055510</v>
      </c>
      <c r="V53" s="211">
        <f t="shared" si="1"/>
        <v>32733</v>
      </c>
      <c r="W53" s="211">
        <f t="shared" si="1"/>
        <v>4088243</v>
      </c>
      <c r="X53" s="211">
        <f t="shared" si="1"/>
        <v>29511</v>
      </c>
      <c r="Y53" s="211">
        <f t="shared" si="1"/>
        <v>4113102</v>
      </c>
      <c r="Z53" s="211">
        <f t="shared" si="1"/>
        <v>237914</v>
      </c>
      <c r="AA53" s="211">
        <f t="shared" si="1"/>
        <v>4236804</v>
      </c>
    </row>
  </sheetData>
  <mergeCells count="13">
    <mergeCell ref="A44:D44"/>
    <mergeCell ref="A48:D48"/>
    <mergeCell ref="A53:D53"/>
    <mergeCell ref="A17:D17"/>
    <mergeCell ref="A20:D20"/>
    <mergeCell ref="A29:D29"/>
    <mergeCell ref="A34:D34"/>
    <mergeCell ref="A41:D41"/>
    <mergeCell ref="A13:C13"/>
    <mergeCell ref="D13:D14"/>
    <mergeCell ref="A7:AA7"/>
    <mergeCell ref="A8:AA8"/>
    <mergeCell ref="A11:AA11"/>
  </mergeCells>
  <printOptions/>
  <pageMargins left="0.67" right="0.25" top="0.54" bottom="1" header="0.5" footer="0.5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Normal="75" zoomScaleSheetLayoutView="100" workbookViewId="0" topLeftCell="A3">
      <selection activeCell="G4" sqref="G4"/>
    </sheetView>
  </sheetViews>
  <sheetFormatPr defaultColWidth="9.140625" defaultRowHeight="12.75"/>
  <cols>
    <col min="1" max="1" width="4.8515625" style="1106" customWidth="1"/>
    <col min="2" max="2" width="39.28125" style="1106" customWidth="1"/>
    <col min="3" max="4" width="11.57421875" style="1106" customWidth="1"/>
    <col min="5" max="5" width="14.57421875" style="1106" customWidth="1"/>
    <col min="6" max="6" width="19.28125" style="1106" customWidth="1"/>
    <col min="7" max="7" width="20.28125" style="1106" customWidth="1"/>
    <col min="8" max="8" width="11.28125" style="1106" customWidth="1"/>
    <col min="9" max="9" width="20.140625" style="1106" customWidth="1"/>
    <col min="10" max="10" width="19.7109375" style="1106" customWidth="1"/>
    <col min="11" max="16384" width="9.140625" style="1106" customWidth="1"/>
  </cols>
  <sheetData>
    <row r="2" ht="18.75">
      <c r="G2" s="1107" t="s">
        <v>881</v>
      </c>
    </row>
    <row r="3" ht="18.75">
      <c r="G3" s="1107" t="s">
        <v>190</v>
      </c>
    </row>
    <row r="4" ht="18.75">
      <c r="G4" s="1107" t="s">
        <v>457</v>
      </c>
    </row>
    <row r="5" ht="18.75">
      <c r="G5" s="1107" t="s">
        <v>193</v>
      </c>
    </row>
    <row r="6" ht="12.75">
      <c r="H6" s="1108"/>
    </row>
    <row r="7" ht="12.75">
      <c r="H7" s="1108"/>
    </row>
    <row r="8" spans="1:10" ht="18">
      <c r="A8" s="1109" t="s">
        <v>859</v>
      </c>
      <c r="B8" s="1109"/>
      <c r="C8" s="1109"/>
      <c r="D8" s="1109"/>
      <c r="E8" s="1109"/>
      <c r="F8" s="1109"/>
      <c r="G8" s="1109"/>
      <c r="H8" s="1109"/>
      <c r="I8" s="1109"/>
      <c r="J8" s="1109"/>
    </row>
    <row r="9" ht="12.75">
      <c r="H9" s="1108"/>
    </row>
    <row r="12" spans="1:9" ht="12.75">
      <c r="A12" s="1110" t="s">
        <v>507</v>
      </c>
      <c r="B12" s="1110" t="s">
        <v>860</v>
      </c>
      <c r="C12" s="1110" t="s">
        <v>361</v>
      </c>
      <c r="D12" s="1110" t="s">
        <v>2</v>
      </c>
      <c r="E12" s="1110" t="s">
        <v>861</v>
      </c>
      <c r="F12" s="1110" t="s">
        <v>862</v>
      </c>
      <c r="G12" s="1111" t="s">
        <v>685</v>
      </c>
      <c r="H12" s="1112"/>
      <c r="I12" s="1110" t="s">
        <v>863</v>
      </c>
    </row>
    <row r="13" spans="1:9" ht="12.75">
      <c r="A13" s="1113"/>
      <c r="B13" s="1113" t="s">
        <v>864</v>
      </c>
      <c r="C13" s="1113"/>
      <c r="D13" s="1113"/>
      <c r="E13" s="1113" t="s">
        <v>865</v>
      </c>
      <c r="F13" s="1113" t="s">
        <v>866</v>
      </c>
      <c r="G13" s="1114" t="s">
        <v>867</v>
      </c>
      <c r="H13" s="1115"/>
      <c r="I13" s="1113" t="s">
        <v>868</v>
      </c>
    </row>
    <row r="14" spans="1:9" ht="25.5">
      <c r="A14" s="1113"/>
      <c r="B14" s="1113"/>
      <c r="C14" s="1113"/>
      <c r="D14" s="1116"/>
      <c r="E14" s="1117" t="s">
        <v>869</v>
      </c>
      <c r="F14" s="1116"/>
      <c r="G14" s="1118" t="s">
        <v>146</v>
      </c>
      <c r="H14" s="1119"/>
      <c r="I14" s="1120" t="s">
        <v>870</v>
      </c>
    </row>
    <row r="15" spans="1:9" ht="18" customHeight="1">
      <c r="A15" s="1121" t="s">
        <v>466</v>
      </c>
      <c r="B15" s="1121" t="s">
        <v>467</v>
      </c>
      <c r="C15" s="1121" t="s">
        <v>468</v>
      </c>
      <c r="D15" s="1121" t="s">
        <v>469</v>
      </c>
      <c r="E15" s="1121"/>
      <c r="F15" s="1121" t="s">
        <v>470</v>
      </c>
      <c r="G15" s="1121" t="s">
        <v>471</v>
      </c>
      <c r="H15" s="1121" t="s">
        <v>472</v>
      </c>
      <c r="I15" s="1121" t="s">
        <v>473</v>
      </c>
    </row>
    <row r="16" spans="1:9" ht="18" customHeight="1">
      <c r="A16" s="1122"/>
      <c r="B16" s="1122" t="s">
        <v>882</v>
      </c>
      <c r="C16" s="1123">
        <v>801</v>
      </c>
      <c r="D16" s="1123">
        <v>80120</v>
      </c>
      <c r="E16" s="1125">
        <v>4900</v>
      </c>
      <c r="F16" s="1124">
        <v>8500</v>
      </c>
      <c r="G16" s="1124">
        <v>13400</v>
      </c>
      <c r="H16" s="1122"/>
      <c r="I16" s="1124">
        <v>0</v>
      </c>
    </row>
    <row r="17" spans="1:9" ht="18" customHeight="1">
      <c r="A17" s="1122"/>
      <c r="B17" s="1122" t="s">
        <v>883</v>
      </c>
      <c r="C17" s="1123"/>
      <c r="D17" s="1123"/>
      <c r="E17" s="1123"/>
      <c r="F17" s="1125"/>
      <c r="G17" s="1125"/>
      <c r="H17" s="1123"/>
      <c r="I17" s="1126"/>
    </row>
    <row r="18" spans="1:9" ht="18" customHeight="1">
      <c r="A18" s="1122"/>
      <c r="B18" s="1127"/>
      <c r="C18" s="1123"/>
      <c r="D18" s="1123"/>
      <c r="E18" s="1123"/>
      <c r="F18" s="1123"/>
      <c r="G18" s="1123"/>
      <c r="H18" s="1123"/>
      <c r="I18" s="1123"/>
    </row>
    <row r="19" spans="1:9" ht="18.75" customHeight="1">
      <c r="A19" s="1122"/>
      <c r="B19" s="1127"/>
      <c r="C19" s="1123"/>
      <c r="D19" s="1123"/>
      <c r="E19" s="1123"/>
      <c r="F19" s="1123"/>
      <c r="G19" s="1123"/>
      <c r="H19" s="1123"/>
      <c r="I19" s="1123"/>
    </row>
    <row r="20" spans="1:12" ht="18" customHeight="1">
      <c r="A20" s="1122"/>
      <c r="B20" s="1122"/>
      <c r="C20" s="1123"/>
      <c r="D20" s="1123"/>
      <c r="E20" s="1123"/>
      <c r="F20" s="1123"/>
      <c r="G20" s="1123"/>
      <c r="H20" s="1123"/>
      <c r="I20" s="1123"/>
      <c r="L20" s="1128"/>
    </row>
    <row r="21" spans="1:9" ht="18" customHeight="1">
      <c r="A21" s="1122"/>
      <c r="B21" s="1122"/>
      <c r="C21" s="1123"/>
      <c r="D21" s="1123"/>
      <c r="E21" s="1123"/>
      <c r="F21" s="1123"/>
      <c r="G21" s="1123"/>
      <c r="H21" s="1123"/>
      <c r="I21" s="1123"/>
    </row>
    <row r="22" spans="1:9" ht="18" customHeight="1">
      <c r="A22" s="1122"/>
      <c r="B22" s="1122"/>
      <c r="C22" s="1123"/>
      <c r="D22" s="1123"/>
      <c r="E22" s="1123"/>
      <c r="F22" s="1123"/>
      <c r="G22" s="1123"/>
      <c r="H22" s="1123"/>
      <c r="I22" s="1123"/>
    </row>
    <row r="23" spans="1:9" ht="18" customHeight="1">
      <c r="A23" s="1122"/>
      <c r="B23" s="1122"/>
      <c r="C23" s="1123"/>
      <c r="D23" s="1123"/>
      <c r="E23" s="1123"/>
      <c r="F23" s="1123"/>
      <c r="G23" s="1123"/>
      <c r="H23" s="1123"/>
      <c r="I23" s="1123"/>
    </row>
    <row r="24" spans="1:9" ht="18" customHeight="1">
      <c r="A24" s="1122"/>
      <c r="B24" s="1122"/>
      <c r="C24" s="1123"/>
      <c r="D24" s="1123"/>
      <c r="E24" s="1123"/>
      <c r="F24" s="1123"/>
      <c r="G24" s="1123"/>
      <c r="H24" s="1123"/>
      <c r="I24" s="1123"/>
    </row>
    <row r="25" spans="1:9" ht="18" customHeight="1">
      <c r="A25" s="1122"/>
      <c r="B25" s="1122"/>
      <c r="C25" s="1123"/>
      <c r="D25" s="1123"/>
      <c r="E25" s="1123"/>
      <c r="F25" s="1123"/>
      <c r="G25" s="1123"/>
      <c r="H25" s="1123"/>
      <c r="I25" s="1123"/>
    </row>
    <row r="26" spans="1:9" ht="18" customHeight="1">
      <c r="A26" s="1129" t="s">
        <v>662</v>
      </c>
      <c r="B26" s="1130"/>
      <c r="C26" s="1121">
        <v>801</v>
      </c>
      <c r="D26" s="1121">
        <v>80120</v>
      </c>
      <c r="E26" s="1132">
        <f>E16</f>
        <v>4900</v>
      </c>
      <c r="F26" s="1131">
        <f>F16</f>
        <v>8500</v>
      </c>
      <c r="G26" s="1131">
        <f>G16</f>
        <v>13400</v>
      </c>
      <c r="H26" s="1131"/>
      <c r="I26" s="1131">
        <f>I16</f>
        <v>0</v>
      </c>
    </row>
  </sheetData>
  <mergeCells count="4">
    <mergeCell ref="A8:J8"/>
    <mergeCell ref="G12:H12"/>
    <mergeCell ref="G13:H13"/>
    <mergeCell ref="A26:B26"/>
  </mergeCells>
  <printOptions/>
  <pageMargins left="0.37" right="0.4" top="0.64" bottom="1" header="0.5" footer="0.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D1">
      <selection activeCell="G4" sqref="G4"/>
    </sheetView>
  </sheetViews>
  <sheetFormatPr defaultColWidth="9.140625" defaultRowHeight="12.75"/>
  <cols>
    <col min="1" max="1" width="4.8515625" style="1106" customWidth="1"/>
    <col min="2" max="2" width="39.28125" style="1106" customWidth="1"/>
    <col min="3" max="4" width="11.57421875" style="1106" customWidth="1"/>
    <col min="5" max="5" width="14.57421875" style="1106" customWidth="1"/>
    <col min="6" max="6" width="19.28125" style="1106" customWidth="1"/>
    <col min="7" max="7" width="20.28125" style="1106" customWidth="1"/>
    <col min="8" max="8" width="11.28125" style="1106" customWidth="1"/>
    <col min="9" max="9" width="20.140625" style="1106" customWidth="1"/>
    <col min="10" max="10" width="19.7109375" style="1106" customWidth="1"/>
    <col min="11" max="16384" width="9.140625" style="1106" customWidth="1"/>
  </cols>
  <sheetData>
    <row r="2" ht="18.75">
      <c r="G2" s="1107" t="s">
        <v>884</v>
      </c>
    </row>
    <row r="3" ht="18.75">
      <c r="G3" s="1107" t="s">
        <v>190</v>
      </c>
    </row>
    <row r="4" ht="18.75">
      <c r="G4" s="1107" t="s">
        <v>457</v>
      </c>
    </row>
    <row r="5" ht="18.75">
      <c r="G5" s="1107" t="s">
        <v>193</v>
      </c>
    </row>
    <row r="6" ht="12.75">
      <c r="H6" s="1108"/>
    </row>
    <row r="7" ht="12.75">
      <c r="H7" s="1108"/>
    </row>
    <row r="8" spans="1:10" ht="18">
      <c r="A8" s="1109" t="s">
        <v>859</v>
      </c>
      <c r="B8" s="1109"/>
      <c r="C8" s="1109"/>
      <c r="D8" s="1109"/>
      <c r="E8" s="1109"/>
      <c r="F8" s="1109"/>
      <c r="G8" s="1109"/>
      <c r="H8" s="1109"/>
      <c r="I8" s="1109"/>
      <c r="J8" s="1109"/>
    </row>
    <row r="9" ht="12.75">
      <c r="H9" s="1108"/>
    </row>
    <row r="12" spans="1:9" ht="12.75">
      <c r="A12" s="1110" t="s">
        <v>507</v>
      </c>
      <c r="B12" s="1110" t="s">
        <v>860</v>
      </c>
      <c r="C12" s="1110" t="s">
        <v>361</v>
      </c>
      <c r="D12" s="1110" t="s">
        <v>2</v>
      </c>
      <c r="E12" s="1110" t="s">
        <v>861</v>
      </c>
      <c r="F12" s="1110" t="s">
        <v>862</v>
      </c>
      <c r="G12" s="1111" t="s">
        <v>685</v>
      </c>
      <c r="H12" s="1112"/>
      <c r="I12" s="1110" t="s">
        <v>863</v>
      </c>
    </row>
    <row r="13" spans="1:9" ht="12.75">
      <c r="A13" s="1113"/>
      <c r="B13" s="1113" t="s">
        <v>864</v>
      </c>
      <c r="C13" s="1113"/>
      <c r="D13" s="1113"/>
      <c r="E13" s="1113" t="s">
        <v>865</v>
      </c>
      <c r="F13" s="1113" t="s">
        <v>866</v>
      </c>
      <c r="G13" s="1114" t="s">
        <v>867</v>
      </c>
      <c r="H13" s="1115"/>
      <c r="I13" s="1113" t="s">
        <v>868</v>
      </c>
    </row>
    <row r="14" spans="1:9" ht="25.5">
      <c r="A14" s="1113"/>
      <c r="B14" s="1113"/>
      <c r="C14" s="1113"/>
      <c r="D14" s="1116"/>
      <c r="E14" s="1117" t="s">
        <v>869</v>
      </c>
      <c r="F14" s="1116"/>
      <c r="G14" s="1118" t="s">
        <v>146</v>
      </c>
      <c r="H14" s="1119"/>
      <c r="I14" s="1120" t="s">
        <v>870</v>
      </c>
    </row>
    <row r="15" spans="1:9" ht="18" customHeight="1">
      <c r="A15" s="1121" t="s">
        <v>466</v>
      </c>
      <c r="B15" s="1121" t="s">
        <v>467</v>
      </c>
      <c r="C15" s="1121" t="s">
        <v>468</v>
      </c>
      <c r="D15" s="1121" t="s">
        <v>469</v>
      </c>
      <c r="E15" s="1121"/>
      <c r="F15" s="1121" t="s">
        <v>470</v>
      </c>
      <c r="G15" s="1121" t="s">
        <v>471</v>
      </c>
      <c r="H15" s="1121" t="s">
        <v>472</v>
      </c>
      <c r="I15" s="1121" t="s">
        <v>473</v>
      </c>
    </row>
    <row r="16" spans="1:9" ht="18" customHeight="1">
      <c r="A16" s="1122"/>
      <c r="B16" s="1122" t="s">
        <v>885</v>
      </c>
      <c r="C16" s="1123">
        <v>801</v>
      </c>
      <c r="D16" s="1123">
        <v>80102</v>
      </c>
      <c r="E16" s="1123">
        <v>0</v>
      </c>
      <c r="F16" s="1124">
        <v>3000</v>
      </c>
      <c r="G16" s="1124">
        <v>3000</v>
      </c>
      <c r="H16" s="1122"/>
      <c r="I16" s="1124">
        <v>0</v>
      </c>
    </row>
    <row r="17" spans="1:9" ht="18" customHeight="1">
      <c r="A17" s="1122"/>
      <c r="B17" s="1122" t="s">
        <v>886</v>
      </c>
      <c r="C17" s="1123"/>
      <c r="D17" s="1123"/>
      <c r="E17" s="1123"/>
      <c r="F17" s="1125"/>
      <c r="G17" s="1125"/>
      <c r="H17" s="1123"/>
      <c r="I17" s="1126"/>
    </row>
    <row r="18" spans="1:9" ht="18" customHeight="1">
      <c r="A18" s="1122"/>
      <c r="B18" s="1127"/>
      <c r="C18" s="1123"/>
      <c r="D18" s="1123"/>
      <c r="E18" s="1123"/>
      <c r="F18" s="1123"/>
      <c r="G18" s="1123"/>
      <c r="H18" s="1123"/>
      <c r="I18" s="1123"/>
    </row>
    <row r="19" spans="1:9" ht="18.75" customHeight="1">
      <c r="A19" s="1122"/>
      <c r="B19" s="1127"/>
      <c r="C19" s="1123"/>
      <c r="D19" s="1123"/>
      <c r="E19" s="1123"/>
      <c r="F19" s="1123"/>
      <c r="G19" s="1123"/>
      <c r="H19" s="1123"/>
      <c r="I19" s="1123"/>
    </row>
    <row r="20" spans="1:12" ht="18" customHeight="1">
      <c r="A20" s="1122"/>
      <c r="B20" s="1122"/>
      <c r="C20" s="1123"/>
      <c r="D20" s="1123"/>
      <c r="E20" s="1123"/>
      <c r="F20" s="1123"/>
      <c r="G20" s="1123"/>
      <c r="H20" s="1123"/>
      <c r="I20" s="1123"/>
      <c r="L20" s="1128"/>
    </row>
    <row r="21" spans="1:9" ht="18" customHeight="1">
      <c r="A21" s="1122"/>
      <c r="B21" s="1122"/>
      <c r="C21" s="1123"/>
      <c r="D21" s="1123"/>
      <c r="E21" s="1123"/>
      <c r="F21" s="1123"/>
      <c r="G21" s="1123"/>
      <c r="H21" s="1123"/>
      <c r="I21" s="1123"/>
    </row>
    <row r="22" spans="1:9" ht="18" customHeight="1">
      <c r="A22" s="1122"/>
      <c r="B22" s="1122"/>
      <c r="C22" s="1123"/>
      <c r="D22" s="1123"/>
      <c r="E22" s="1123"/>
      <c r="F22" s="1123"/>
      <c r="G22" s="1123"/>
      <c r="H22" s="1123"/>
      <c r="I22" s="1123"/>
    </row>
    <row r="23" spans="1:9" ht="18" customHeight="1">
      <c r="A23" s="1122"/>
      <c r="B23" s="1122"/>
      <c r="C23" s="1123"/>
      <c r="D23" s="1123"/>
      <c r="E23" s="1123"/>
      <c r="F23" s="1123"/>
      <c r="G23" s="1123"/>
      <c r="H23" s="1123"/>
      <c r="I23" s="1123"/>
    </row>
    <row r="24" spans="1:9" ht="18" customHeight="1">
      <c r="A24" s="1122"/>
      <c r="B24" s="1122"/>
      <c r="C24" s="1123"/>
      <c r="D24" s="1123"/>
      <c r="E24" s="1123"/>
      <c r="F24" s="1123"/>
      <c r="G24" s="1123"/>
      <c r="H24" s="1123"/>
      <c r="I24" s="1123"/>
    </row>
    <row r="25" spans="1:9" ht="18" customHeight="1">
      <c r="A25" s="1122"/>
      <c r="B25" s="1122"/>
      <c r="C25" s="1123"/>
      <c r="D25" s="1123"/>
      <c r="E25" s="1123"/>
      <c r="F25" s="1123"/>
      <c r="G25" s="1123"/>
      <c r="H25" s="1123"/>
      <c r="I25" s="1123"/>
    </row>
    <row r="26" spans="1:9" ht="18" customHeight="1">
      <c r="A26" s="1129" t="s">
        <v>662</v>
      </c>
      <c r="B26" s="1130"/>
      <c r="C26" s="1121">
        <v>801</v>
      </c>
      <c r="D26" s="1121">
        <v>80102</v>
      </c>
      <c r="E26" s="1121">
        <v>0</v>
      </c>
      <c r="F26" s="1131">
        <f>F16</f>
        <v>3000</v>
      </c>
      <c r="G26" s="1131">
        <f>G16</f>
        <v>3000</v>
      </c>
      <c r="H26" s="1131"/>
      <c r="I26" s="1131">
        <f>I16</f>
        <v>0</v>
      </c>
    </row>
  </sheetData>
  <mergeCells count="4">
    <mergeCell ref="A8:J8"/>
    <mergeCell ref="G12:H12"/>
    <mergeCell ref="G13:H13"/>
    <mergeCell ref="A26:B26"/>
  </mergeCells>
  <printOptions/>
  <pageMargins left="0.49" right="0.33" top="1" bottom="1" header="0.5" footer="0.5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6"/>
  <sheetViews>
    <sheetView zoomScale="80" zoomScaleNormal="80" workbookViewId="0" topLeftCell="B1">
      <selection activeCell="H4" sqref="H4"/>
    </sheetView>
  </sheetViews>
  <sheetFormatPr defaultColWidth="9.140625" defaultRowHeight="12.75"/>
  <cols>
    <col min="1" max="1" width="4.8515625" style="1133" customWidth="1"/>
    <col min="2" max="2" width="39.28125" style="1133" customWidth="1"/>
    <col min="3" max="4" width="11.57421875" style="1133" customWidth="1"/>
    <col min="5" max="5" width="19.28125" style="1133" customWidth="1"/>
    <col min="6" max="6" width="18.8515625" style="1133" customWidth="1"/>
    <col min="7" max="7" width="11.7109375" style="1133" customWidth="1"/>
    <col min="8" max="8" width="12.57421875" style="1133" customWidth="1"/>
    <col min="9" max="9" width="14.421875" style="1133" customWidth="1"/>
    <col min="10" max="10" width="19.7109375" style="1133" customWidth="1"/>
    <col min="11" max="16384" width="9.140625" style="1133" customWidth="1"/>
  </cols>
  <sheetData>
    <row r="2" ht="18.75">
      <c r="H2" s="1134" t="s">
        <v>887</v>
      </c>
    </row>
    <row r="3" ht="18.75">
      <c r="H3" s="1134" t="s">
        <v>190</v>
      </c>
    </row>
    <row r="4" ht="18.75">
      <c r="H4" s="1134" t="s">
        <v>457</v>
      </c>
    </row>
    <row r="5" ht="18.75">
      <c r="H5" s="1134" t="s">
        <v>193</v>
      </c>
    </row>
    <row r="6" ht="18">
      <c r="H6" s="1135"/>
    </row>
    <row r="7" ht="12.75">
      <c r="H7" s="1136"/>
    </row>
    <row r="8" spans="1:10" ht="18">
      <c r="A8" s="1137" t="s">
        <v>888</v>
      </c>
      <c r="B8" s="1137"/>
      <c r="C8" s="1137"/>
      <c r="D8" s="1137"/>
      <c r="E8" s="1137"/>
      <c r="F8" s="1137"/>
      <c r="G8" s="1137"/>
      <c r="H8" s="1137"/>
      <c r="I8" s="1137"/>
      <c r="J8" s="1137"/>
    </row>
    <row r="9" ht="12.75">
      <c r="H9" s="1136"/>
    </row>
    <row r="12" spans="1:10" ht="12.75">
      <c r="A12" s="1138" t="s">
        <v>507</v>
      </c>
      <c r="B12" s="1138" t="s">
        <v>860</v>
      </c>
      <c r="C12" s="1138" t="s">
        <v>361</v>
      </c>
      <c r="D12" s="1138" t="s">
        <v>2</v>
      </c>
      <c r="E12" s="1139" t="s">
        <v>863</v>
      </c>
      <c r="F12" s="1140" t="s">
        <v>862</v>
      </c>
      <c r="G12" s="1141"/>
      <c r="H12" s="1142" t="s">
        <v>685</v>
      </c>
      <c r="I12" s="1143"/>
      <c r="J12" s="1138" t="s">
        <v>863</v>
      </c>
    </row>
    <row r="13" spans="1:10" ht="12.75">
      <c r="A13" s="1144"/>
      <c r="B13" s="1144" t="s">
        <v>889</v>
      </c>
      <c r="C13" s="1144"/>
      <c r="D13" s="1144"/>
      <c r="E13" s="1145" t="s">
        <v>890</v>
      </c>
      <c r="F13" s="1146" t="s">
        <v>866</v>
      </c>
      <c r="G13" s="1147"/>
      <c r="H13" s="1148" t="s">
        <v>867</v>
      </c>
      <c r="I13" s="1149"/>
      <c r="J13" s="1144" t="s">
        <v>868</v>
      </c>
    </row>
    <row r="14" spans="1:10" ht="12.75">
      <c r="A14" s="1144"/>
      <c r="B14" s="1144"/>
      <c r="C14" s="1144"/>
      <c r="D14" s="1150"/>
      <c r="E14" s="1151" t="s">
        <v>891</v>
      </c>
      <c r="F14" s="1152" t="s">
        <v>146</v>
      </c>
      <c r="G14" s="1152" t="s">
        <v>892</v>
      </c>
      <c r="H14" s="1153" t="s">
        <v>146</v>
      </c>
      <c r="I14" s="1154" t="s">
        <v>893</v>
      </c>
      <c r="J14" s="1150" t="s">
        <v>894</v>
      </c>
    </row>
    <row r="15" spans="1:10" ht="18" customHeight="1">
      <c r="A15" s="1155" t="s">
        <v>466</v>
      </c>
      <c r="B15" s="1155" t="s">
        <v>467</v>
      </c>
      <c r="C15" s="1155" t="s">
        <v>468</v>
      </c>
      <c r="D15" s="1155" t="s">
        <v>469</v>
      </c>
      <c r="E15" s="1155" t="s">
        <v>470</v>
      </c>
      <c r="F15" s="1156" t="s">
        <v>471</v>
      </c>
      <c r="G15" s="1156" t="s">
        <v>472</v>
      </c>
      <c r="H15" s="1155" t="s">
        <v>473</v>
      </c>
      <c r="I15" s="1155" t="s">
        <v>474</v>
      </c>
      <c r="J15" s="1155" t="s">
        <v>565</v>
      </c>
    </row>
    <row r="16" spans="1:10" ht="18" customHeight="1">
      <c r="A16" s="1157"/>
      <c r="B16" s="1157"/>
      <c r="C16" s="1157"/>
      <c r="D16" s="1157"/>
      <c r="E16" s="1157"/>
      <c r="F16" s="1157"/>
      <c r="G16" s="1157"/>
      <c r="H16" s="1157"/>
      <c r="I16" s="1157"/>
      <c r="J16" s="1157"/>
    </row>
    <row r="17" spans="1:10" ht="18" customHeight="1">
      <c r="A17" s="1157" t="s">
        <v>466</v>
      </c>
      <c r="B17" s="1158" t="s">
        <v>895</v>
      </c>
      <c r="C17" s="1159">
        <v>750</v>
      </c>
      <c r="D17" s="1159">
        <v>75097</v>
      </c>
      <c r="E17" s="1160">
        <v>0</v>
      </c>
      <c r="F17" s="1161">
        <v>1394370</v>
      </c>
      <c r="G17" s="1162"/>
      <c r="H17" s="1163">
        <v>1394370</v>
      </c>
      <c r="I17" s="1157"/>
      <c r="J17" s="1160">
        <v>0</v>
      </c>
    </row>
    <row r="18" spans="1:10" ht="18" customHeight="1">
      <c r="A18" s="1157"/>
      <c r="B18" s="1158" t="s">
        <v>896</v>
      </c>
      <c r="C18" s="1157"/>
      <c r="D18" s="1157"/>
      <c r="E18" s="1157"/>
      <c r="F18" s="1157"/>
      <c r="G18" s="1157"/>
      <c r="H18" s="1157"/>
      <c r="I18" s="1157"/>
      <c r="J18" s="1157"/>
    </row>
    <row r="19" spans="1:10" ht="18.75" customHeight="1">
      <c r="A19" s="1157"/>
      <c r="B19" s="1158" t="s">
        <v>897</v>
      </c>
      <c r="C19" s="1157"/>
      <c r="D19" s="1157"/>
      <c r="E19" s="1157"/>
      <c r="F19" s="1157"/>
      <c r="G19" s="1157"/>
      <c r="H19" s="1157"/>
      <c r="I19" s="1157"/>
      <c r="J19" s="1157"/>
    </row>
    <row r="20" spans="1:10" ht="18" customHeight="1">
      <c r="A20" s="1157"/>
      <c r="B20" s="1158" t="s">
        <v>898</v>
      </c>
      <c r="C20" s="1157"/>
      <c r="D20" s="1157"/>
      <c r="E20" s="1157"/>
      <c r="F20" s="1157"/>
      <c r="G20" s="1157"/>
      <c r="H20" s="1157"/>
      <c r="I20" s="1157"/>
      <c r="J20" s="1157"/>
    </row>
    <row r="21" spans="1:10" ht="18" customHeight="1">
      <c r="A21" s="1157"/>
      <c r="B21" s="1157"/>
      <c r="C21" s="1157"/>
      <c r="D21" s="1157"/>
      <c r="E21" s="1157"/>
      <c r="F21" s="1157"/>
      <c r="G21" s="1157"/>
      <c r="H21" s="1157"/>
      <c r="I21" s="1157"/>
      <c r="J21" s="1157"/>
    </row>
    <row r="22" spans="1:10" ht="18" customHeight="1">
      <c r="A22" s="1157"/>
      <c r="B22" s="1157"/>
      <c r="C22" s="1157"/>
      <c r="D22" s="1157"/>
      <c r="E22" s="1157"/>
      <c r="F22" s="1157"/>
      <c r="G22" s="1157"/>
      <c r="H22" s="1157"/>
      <c r="I22" s="1157"/>
      <c r="J22" s="1157"/>
    </row>
    <row r="23" spans="1:10" ht="18" customHeight="1">
      <c r="A23" s="1157"/>
      <c r="B23" s="1157"/>
      <c r="C23" s="1157"/>
      <c r="D23" s="1157"/>
      <c r="E23" s="1157"/>
      <c r="F23" s="1157"/>
      <c r="G23" s="1157"/>
      <c r="H23" s="1157"/>
      <c r="I23" s="1157"/>
      <c r="J23" s="1157"/>
    </row>
    <row r="24" spans="1:10" ht="18" customHeight="1">
      <c r="A24" s="1157"/>
      <c r="B24" s="1157"/>
      <c r="C24" s="1157"/>
      <c r="D24" s="1157"/>
      <c r="E24" s="1157"/>
      <c r="F24" s="1157"/>
      <c r="G24" s="1157"/>
      <c r="H24" s="1157"/>
      <c r="I24" s="1157"/>
      <c r="J24" s="1157"/>
    </row>
    <row r="25" spans="1:10" ht="18" customHeight="1">
      <c r="A25" s="1157"/>
      <c r="B25" s="1157"/>
      <c r="C25" s="1157"/>
      <c r="D25" s="1157"/>
      <c r="E25" s="1157"/>
      <c r="F25" s="1157"/>
      <c r="G25" s="1157"/>
      <c r="H25" s="1157"/>
      <c r="I25" s="1157"/>
      <c r="J25" s="1157"/>
    </row>
    <row r="26" spans="1:10" ht="18" customHeight="1">
      <c r="A26" s="1164" t="s">
        <v>662</v>
      </c>
      <c r="B26" s="1165"/>
      <c r="C26" s="1166">
        <v>750</v>
      </c>
      <c r="D26" s="1166">
        <v>75097</v>
      </c>
      <c r="E26" s="1167">
        <v>0</v>
      </c>
      <c r="F26" s="1168">
        <f>F17</f>
        <v>1394370</v>
      </c>
      <c r="G26" s="1168"/>
      <c r="H26" s="1169">
        <f>H17</f>
        <v>1394370</v>
      </c>
      <c r="I26" s="1158"/>
      <c r="J26" s="1167">
        <v>0</v>
      </c>
    </row>
  </sheetData>
  <mergeCells count="6">
    <mergeCell ref="A26:B26"/>
    <mergeCell ref="H12:I12"/>
    <mergeCell ref="H13:I13"/>
    <mergeCell ref="A8:J8"/>
    <mergeCell ref="F12:G12"/>
    <mergeCell ref="F13:G13"/>
  </mergeCells>
  <printOptions/>
  <pageMargins left="0.53" right="0.46" top="1" bottom="1" header="0.5" footer="0.5"/>
  <pageSetup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C1">
      <selection activeCell="H4" sqref="H4"/>
    </sheetView>
  </sheetViews>
  <sheetFormatPr defaultColWidth="9.140625" defaultRowHeight="12.75"/>
  <cols>
    <col min="1" max="1" width="4.8515625" style="1133" customWidth="1"/>
    <col min="2" max="2" width="39.28125" style="1133" customWidth="1"/>
    <col min="3" max="4" width="11.57421875" style="1133" customWidth="1"/>
    <col min="5" max="5" width="19.28125" style="1133" customWidth="1"/>
    <col min="6" max="6" width="18.8515625" style="1133" customWidth="1"/>
    <col min="7" max="7" width="11.7109375" style="1133" customWidth="1"/>
    <col min="8" max="8" width="21.57421875" style="1133" customWidth="1"/>
    <col min="9" max="9" width="14.421875" style="1133" customWidth="1"/>
    <col min="10" max="10" width="20.57421875" style="1133" customWidth="1"/>
    <col min="11" max="16384" width="9.140625" style="1133" customWidth="1"/>
  </cols>
  <sheetData>
    <row r="2" ht="18.75">
      <c r="H2" s="1134" t="s">
        <v>899</v>
      </c>
    </row>
    <row r="3" ht="18.75">
      <c r="H3" s="1134" t="s">
        <v>190</v>
      </c>
    </row>
    <row r="4" ht="18.75">
      <c r="H4" s="1134" t="s">
        <v>457</v>
      </c>
    </row>
    <row r="5" ht="18.75">
      <c r="H5" s="1134" t="s">
        <v>193</v>
      </c>
    </row>
    <row r="6" ht="12.75">
      <c r="H6" s="1136"/>
    </row>
    <row r="7" ht="12.75">
      <c r="H7" s="1136"/>
    </row>
    <row r="8" spans="1:10" ht="18">
      <c r="A8" s="1137" t="s">
        <v>888</v>
      </c>
      <c r="B8" s="1137"/>
      <c r="C8" s="1137"/>
      <c r="D8" s="1137"/>
      <c r="E8" s="1137"/>
      <c r="F8" s="1137"/>
      <c r="G8" s="1137"/>
      <c r="H8" s="1137"/>
      <c r="I8" s="1137"/>
      <c r="J8" s="1137"/>
    </row>
    <row r="9" ht="12.75">
      <c r="H9" s="1136"/>
    </row>
    <row r="12" spans="1:10" ht="12.75">
      <c r="A12" s="1138" t="s">
        <v>507</v>
      </c>
      <c r="B12" s="1138" t="s">
        <v>860</v>
      </c>
      <c r="C12" s="1138" t="s">
        <v>361</v>
      </c>
      <c r="D12" s="1138" t="s">
        <v>2</v>
      </c>
      <c r="E12" s="1139" t="s">
        <v>863</v>
      </c>
      <c r="F12" s="1140" t="s">
        <v>862</v>
      </c>
      <c r="G12" s="1141"/>
      <c r="H12" s="1142" t="s">
        <v>685</v>
      </c>
      <c r="I12" s="1143"/>
      <c r="J12" s="1138" t="s">
        <v>863</v>
      </c>
    </row>
    <row r="13" spans="1:10" ht="12.75">
      <c r="A13" s="1144"/>
      <c r="B13" s="1144" t="s">
        <v>889</v>
      </c>
      <c r="C13" s="1144"/>
      <c r="D13" s="1144"/>
      <c r="E13" s="1145" t="s">
        <v>890</v>
      </c>
      <c r="F13" s="1146" t="s">
        <v>866</v>
      </c>
      <c r="G13" s="1147"/>
      <c r="H13" s="1148" t="s">
        <v>867</v>
      </c>
      <c r="I13" s="1149"/>
      <c r="J13" s="1144" t="s">
        <v>868</v>
      </c>
    </row>
    <row r="14" spans="1:10" ht="12.75">
      <c r="A14" s="1144"/>
      <c r="B14" s="1144"/>
      <c r="C14" s="1144"/>
      <c r="D14" s="1150"/>
      <c r="E14" s="1151" t="s">
        <v>891</v>
      </c>
      <c r="F14" s="1152" t="s">
        <v>146</v>
      </c>
      <c r="G14" s="1152" t="s">
        <v>892</v>
      </c>
      <c r="H14" s="1153" t="s">
        <v>146</v>
      </c>
      <c r="I14" s="1154" t="s">
        <v>893</v>
      </c>
      <c r="J14" s="1150" t="s">
        <v>870</v>
      </c>
    </row>
    <row r="15" spans="1:10" ht="18" customHeight="1">
      <c r="A15" s="1155" t="s">
        <v>466</v>
      </c>
      <c r="B15" s="1155" t="s">
        <v>467</v>
      </c>
      <c r="C15" s="1155" t="s">
        <v>468</v>
      </c>
      <c r="D15" s="1155" t="s">
        <v>469</v>
      </c>
      <c r="E15" s="1155" t="s">
        <v>470</v>
      </c>
      <c r="F15" s="1156" t="s">
        <v>471</v>
      </c>
      <c r="G15" s="1156" t="s">
        <v>472</v>
      </c>
      <c r="H15" s="1155" t="s">
        <v>473</v>
      </c>
      <c r="I15" s="1155" t="s">
        <v>474</v>
      </c>
      <c r="J15" s="1155" t="s">
        <v>565</v>
      </c>
    </row>
    <row r="16" spans="1:10" ht="18" customHeight="1">
      <c r="A16" s="1170" t="s">
        <v>466</v>
      </c>
      <c r="B16" s="1158" t="s">
        <v>900</v>
      </c>
      <c r="C16" s="1157"/>
      <c r="D16" s="1157"/>
      <c r="E16" s="1157"/>
      <c r="F16" s="1157"/>
      <c r="G16" s="1157"/>
      <c r="H16" s="1157"/>
      <c r="I16" s="1157"/>
      <c r="J16" s="1157"/>
    </row>
    <row r="17" spans="1:10" ht="18" customHeight="1">
      <c r="A17" s="1157"/>
      <c r="B17" s="1158" t="s">
        <v>901</v>
      </c>
      <c r="C17" s="1159">
        <v>801</v>
      </c>
      <c r="D17" s="1159">
        <v>80197</v>
      </c>
      <c r="E17" s="1162">
        <v>200000</v>
      </c>
      <c r="F17" s="1161">
        <v>400000</v>
      </c>
      <c r="G17" s="1162"/>
      <c r="H17" s="1161">
        <v>400000</v>
      </c>
      <c r="I17" s="1159"/>
      <c r="J17" s="1162">
        <v>200000</v>
      </c>
    </row>
    <row r="18" spans="1:10" ht="18" customHeight="1">
      <c r="A18" s="1157"/>
      <c r="B18" s="1158" t="s">
        <v>902</v>
      </c>
      <c r="C18" s="1157"/>
      <c r="D18" s="1157"/>
      <c r="E18" s="1157"/>
      <c r="F18" s="1157"/>
      <c r="G18" s="1157"/>
      <c r="H18" s="1157"/>
      <c r="I18" s="1157"/>
      <c r="J18" s="1157"/>
    </row>
    <row r="19" spans="1:10" ht="18.75" customHeight="1">
      <c r="A19" s="1157"/>
      <c r="B19" s="1158" t="s">
        <v>898</v>
      </c>
      <c r="C19" s="1157"/>
      <c r="D19" s="1157"/>
      <c r="E19" s="1157"/>
      <c r="F19" s="1157"/>
      <c r="G19" s="1157"/>
      <c r="H19" s="1157"/>
      <c r="I19" s="1157"/>
      <c r="J19" s="1157"/>
    </row>
    <row r="20" spans="1:10" ht="18" customHeight="1">
      <c r="A20" s="1157"/>
      <c r="B20" s="1157"/>
      <c r="C20" s="1157"/>
      <c r="D20" s="1157"/>
      <c r="E20" s="1157"/>
      <c r="F20" s="1157"/>
      <c r="G20" s="1157"/>
      <c r="H20" s="1157"/>
      <c r="I20" s="1157"/>
      <c r="J20" s="1157"/>
    </row>
    <row r="21" spans="1:10" ht="18" customHeight="1">
      <c r="A21" s="1157"/>
      <c r="B21" s="1157"/>
      <c r="C21" s="1157"/>
      <c r="D21" s="1157"/>
      <c r="E21" s="1157"/>
      <c r="F21" s="1157"/>
      <c r="G21" s="1157"/>
      <c r="H21" s="1157"/>
      <c r="I21" s="1157"/>
      <c r="J21" s="1157"/>
    </row>
    <row r="22" spans="1:10" ht="18" customHeight="1">
      <c r="A22" s="1157"/>
      <c r="B22" s="1157"/>
      <c r="C22" s="1157"/>
      <c r="D22" s="1157"/>
      <c r="E22" s="1157"/>
      <c r="F22" s="1157"/>
      <c r="G22" s="1157"/>
      <c r="H22" s="1157"/>
      <c r="I22" s="1157"/>
      <c r="J22" s="1157"/>
    </row>
    <row r="23" spans="1:10" ht="18" customHeight="1">
      <c r="A23" s="1157"/>
      <c r="B23" s="1157"/>
      <c r="C23" s="1157"/>
      <c r="D23" s="1157"/>
      <c r="E23" s="1157"/>
      <c r="F23" s="1157"/>
      <c r="G23" s="1157"/>
      <c r="H23" s="1157"/>
      <c r="I23" s="1157"/>
      <c r="J23" s="1157"/>
    </row>
    <row r="24" spans="1:10" ht="18" customHeight="1">
      <c r="A24" s="1157"/>
      <c r="B24" s="1157"/>
      <c r="C24" s="1157"/>
      <c r="D24" s="1157"/>
      <c r="E24" s="1157"/>
      <c r="F24" s="1157"/>
      <c r="G24" s="1157"/>
      <c r="H24" s="1157"/>
      <c r="I24" s="1157"/>
      <c r="J24" s="1157"/>
    </row>
    <row r="25" spans="1:10" ht="18" customHeight="1">
      <c r="A25" s="1157"/>
      <c r="B25" s="1157"/>
      <c r="C25" s="1157"/>
      <c r="D25" s="1157"/>
      <c r="E25" s="1157"/>
      <c r="F25" s="1157"/>
      <c r="G25" s="1157"/>
      <c r="H25" s="1157"/>
      <c r="I25" s="1157"/>
      <c r="J25" s="1157"/>
    </row>
    <row r="26" spans="1:10" ht="18" customHeight="1">
      <c r="A26" s="1164" t="s">
        <v>662</v>
      </c>
      <c r="B26" s="1165"/>
      <c r="C26" s="1166">
        <v>801</v>
      </c>
      <c r="D26" s="1166">
        <v>80197</v>
      </c>
      <c r="E26" s="1171">
        <f aca="true" t="shared" si="0" ref="E26:J26">E17</f>
        <v>200000</v>
      </c>
      <c r="F26" s="1171">
        <f t="shared" si="0"/>
        <v>400000</v>
      </c>
      <c r="G26" s="1171">
        <f t="shared" si="0"/>
        <v>0</v>
      </c>
      <c r="H26" s="1171">
        <f t="shared" si="0"/>
        <v>400000</v>
      </c>
      <c r="I26" s="1171">
        <f t="shared" si="0"/>
        <v>0</v>
      </c>
      <c r="J26" s="1171">
        <f t="shared" si="0"/>
        <v>200000</v>
      </c>
    </row>
  </sheetData>
  <mergeCells count="6">
    <mergeCell ref="A8:J8"/>
    <mergeCell ref="H12:I12"/>
    <mergeCell ref="H13:I13"/>
    <mergeCell ref="A26:B26"/>
    <mergeCell ref="F12:G12"/>
    <mergeCell ref="F13:G13"/>
  </mergeCells>
  <printOptions/>
  <pageMargins left="0.34" right="0.51" top="1" bottom="1" header="0.5" footer="0.5"/>
  <pageSetup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7.8515625" style="1174" customWidth="1"/>
    <col min="2" max="2" width="11.57421875" style="1174" customWidth="1"/>
    <col min="3" max="3" width="6.421875" style="1174" customWidth="1"/>
    <col min="4" max="4" width="49.421875" style="1174" customWidth="1"/>
    <col min="5" max="5" width="15.421875" style="1174" customWidth="1"/>
    <col min="6" max="16384" width="9.140625" style="1174" customWidth="1"/>
  </cols>
  <sheetData>
    <row r="1" spans="1:5" ht="15.75">
      <c r="A1" s="1172"/>
      <c r="B1" s="1173"/>
      <c r="C1" s="1173"/>
      <c r="E1" s="1175" t="s">
        <v>903</v>
      </c>
    </row>
    <row r="2" spans="1:5" ht="15.75">
      <c r="A2" s="1172"/>
      <c r="B2" s="1173"/>
      <c r="C2" s="1173"/>
      <c r="E2" s="1175" t="s">
        <v>190</v>
      </c>
    </row>
    <row r="3" spans="1:5" ht="15.75">
      <c r="A3" s="1172"/>
      <c r="B3" s="1173"/>
      <c r="C3" s="1173"/>
      <c r="E3" s="1175" t="s">
        <v>191</v>
      </c>
    </row>
    <row r="4" spans="1:5" ht="15.75">
      <c r="A4" s="1172"/>
      <c r="B4" s="1173"/>
      <c r="C4" s="1173"/>
      <c r="E4" s="1175" t="s">
        <v>193</v>
      </c>
    </row>
    <row r="5" spans="1:5" ht="15">
      <c r="A5" s="1176"/>
      <c r="B5" s="1176"/>
      <c r="C5" s="1176"/>
      <c r="D5" s="1176"/>
      <c r="E5" s="1176"/>
    </row>
    <row r="6" spans="1:5" ht="15.75">
      <c r="A6" s="1177" t="s">
        <v>904</v>
      </c>
      <c r="B6" s="1177"/>
      <c r="C6" s="1177"/>
      <c r="D6" s="1177"/>
      <c r="E6" s="1177"/>
    </row>
    <row r="7" spans="1:5" ht="15.75">
      <c r="A7" s="1177" t="s">
        <v>905</v>
      </c>
      <c r="B7" s="1177"/>
      <c r="C7" s="1177"/>
      <c r="D7" s="1177"/>
      <c r="E7" s="1177"/>
    </row>
    <row r="8" spans="1:5" ht="15.75">
      <c r="A8" s="1177" t="s">
        <v>906</v>
      </c>
      <c r="B8" s="1177"/>
      <c r="C8" s="1177"/>
      <c r="D8" s="1177"/>
      <c r="E8" s="1177"/>
    </row>
    <row r="9" spans="1:5" ht="15">
      <c r="A9" s="1178"/>
      <c r="B9" s="1178"/>
      <c r="C9" s="1178"/>
      <c r="D9" s="1178"/>
      <c r="E9" s="1178"/>
    </row>
    <row r="10" spans="1:5" ht="15.75">
      <c r="A10" s="1177" t="s">
        <v>907</v>
      </c>
      <c r="B10" s="1177"/>
      <c r="C10" s="1177"/>
      <c r="D10" s="1177"/>
      <c r="E10" s="1177"/>
    </row>
    <row r="11" spans="1:5" ht="15">
      <c r="A11" s="1176"/>
      <c r="B11" s="1176"/>
      <c r="C11" s="1176"/>
      <c r="D11" s="1176"/>
      <c r="E11" s="1176"/>
    </row>
    <row r="12" spans="1:5" ht="15.75">
      <c r="A12" s="1179" t="s">
        <v>361</v>
      </c>
      <c r="B12" s="1179" t="s">
        <v>2</v>
      </c>
      <c r="C12" s="1179" t="s">
        <v>148</v>
      </c>
      <c r="D12" s="1179" t="s">
        <v>761</v>
      </c>
      <c r="E12" s="1179" t="s">
        <v>3</v>
      </c>
    </row>
    <row r="13" spans="1:5" s="1182" customFormat="1" ht="15.75">
      <c r="A13" s="1180" t="s">
        <v>466</v>
      </c>
      <c r="B13" s="1180" t="s">
        <v>467</v>
      </c>
      <c r="C13" s="1180" t="s">
        <v>468</v>
      </c>
      <c r="D13" s="1180" t="s">
        <v>469</v>
      </c>
      <c r="E13" s="1181" t="s">
        <v>644</v>
      </c>
    </row>
    <row r="14" spans="1:5" s="1182" customFormat="1" ht="15.75">
      <c r="A14" s="1183">
        <v>852</v>
      </c>
      <c r="B14" s="1184" t="s">
        <v>124</v>
      </c>
      <c r="C14" s="1185"/>
      <c r="D14" s="1185"/>
      <c r="E14" s="1186"/>
    </row>
    <row r="15" spans="1:5" s="1182" customFormat="1" ht="31.5" customHeight="1">
      <c r="A15" s="1187"/>
      <c r="B15" s="1188">
        <v>85204</v>
      </c>
      <c r="C15" s="1188"/>
      <c r="D15" s="1189" t="s">
        <v>129</v>
      </c>
      <c r="E15" s="1190">
        <v>50500</v>
      </c>
    </row>
    <row r="16" spans="1:5" s="1182" customFormat="1" ht="15">
      <c r="A16" s="1191"/>
      <c r="B16" s="1192"/>
      <c r="C16" s="1192">
        <v>2320</v>
      </c>
      <c r="D16" s="1193" t="s">
        <v>908</v>
      </c>
      <c r="E16" s="1194">
        <v>50500</v>
      </c>
    </row>
    <row r="17" spans="1:5" s="1182" customFormat="1" ht="15.75">
      <c r="A17" s="1191"/>
      <c r="B17" s="1191"/>
      <c r="C17" s="1191"/>
      <c r="D17" s="1193" t="s">
        <v>909</v>
      </c>
      <c r="E17" s="1195"/>
    </row>
    <row r="18" spans="1:5" s="1182" customFormat="1" ht="15.75">
      <c r="A18" s="1191"/>
      <c r="B18" s="1191"/>
      <c r="C18" s="1191"/>
      <c r="D18" s="1193" t="s">
        <v>910</v>
      </c>
      <c r="E18" s="1195"/>
    </row>
    <row r="19" spans="1:5" s="1182" customFormat="1" ht="15.75">
      <c r="A19" s="1191"/>
      <c r="B19" s="1191"/>
      <c r="C19" s="1191"/>
      <c r="D19" s="1191"/>
      <c r="E19" s="1195"/>
    </row>
    <row r="20" spans="1:5" s="1182" customFormat="1" ht="15.75">
      <c r="A20" s="1196"/>
      <c r="B20" s="1196"/>
      <c r="C20" s="1196"/>
      <c r="D20" s="1196"/>
      <c r="E20" s="1197"/>
    </row>
    <row r="21" spans="1:5" s="1203" customFormat="1" ht="15.75">
      <c r="A21" s="1198">
        <v>853</v>
      </c>
      <c r="B21" s="1199" t="s">
        <v>911</v>
      </c>
      <c r="C21" s="1200"/>
      <c r="D21" s="1201"/>
      <c r="E21" s="1202"/>
    </row>
    <row r="22" spans="1:5" s="1203" customFormat="1" ht="15.75">
      <c r="A22" s="1204"/>
      <c r="B22" s="1205">
        <v>85321</v>
      </c>
      <c r="C22" s="1206"/>
      <c r="D22" s="1207" t="s">
        <v>912</v>
      </c>
      <c r="E22" s="1208">
        <f>E24</f>
        <v>174100</v>
      </c>
    </row>
    <row r="23" spans="1:5" ht="15">
      <c r="A23" s="1209"/>
      <c r="B23" s="1210"/>
      <c r="C23" s="1210"/>
      <c r="D23" s="1211"/>
      <c r="E23" s="1212"/>
    </row>
    <row r="24" spans="1:5" ht="15">
      <c r="A24" s="1209"/>
      <c r="B24" s="1213"/>
      <c r="C24" s="1214">
        <v>2320</v>
      </c>
      <c r="D24" s="1213" t="s">
        <v>908</v>
      </c>
      <c r="E24" s="1215">
        <v>174100</v>
      </c>
    </row>
    <row r="25" spans="1:5" ht="15">
      <c r="A25" s="1209"/>
      <c r="B25" s="1213"/>
      <c r="C25" s="1213"/>
      <c r="D25" s="1213" t="s">
        <v>913</v>
      </c>
      <c r="E25" s="1215"/>
    </row>
    <row r="26" spans="1:5" ht="15">
      <c r="A26" s="1209"/>
      <c r="B26" s="1213"/>
      <c r="C26" s="1213"/>
      <c r="D26" s="1213" t="s">
        <v>910</v>
      </c>
      <c r="E26" s="1213"/>
    </row>
    <row r="27" spans="1:5" ht="15.75" thickBot="1">
      <c r="A27" s="1209"/>
      <c r="B27" s="1213"/>
      <c r="C27" s="1213"/>
      <c r="D27" s="1213"/>
      <c r="E27" s="1213"/>
    </row>
    <row r="28" spans="1:5" ht="18.75" thickBot="1">
      <c r="A28" s="1216" t="s">
        <v>230</v>
      </c>
      <c r="B28" s="1217"/>
      <c r="C28" s="1217"/>
      <c r="D28" s="1218"/>
      <c r="E28" s="1219">
        <f>E15+E22</f>
        <v>224600</v>
      </c>
    </row>
  </sheetData>
  <mergeCells count="13">
    <mergeCell ref="A28:D28"/>
    <mergeCell ref="B22:B23"/>
    <mergeCell ref="C22:C23"/>
    <mergeCell ref="D22:D23"/>
    <mergeCell ref="E22:E23"/>
    <mergeCell ref="B21:E21"/>
    <mergeCell ref="A8:E8"/>
    <mergeCell ref="A10:E10"/>
    <mergeCell ref="B14:E14"/>
    <mergeCell ref="A5:E5"/>
    <mergeCell ref="A6:E6"/>
    <mergeCell ref="A7:E7"/>
    <mergeCell ref="A11:E11"/>
  </mergeCells>
  <printOptions/>
  <pageMargins left="0.42" right="0.43" top="1" bottom="1" header="0.5" footer="0.5"/>
  <pageSetup horizontalDpi="300" verticalDpi="3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7.8515625" style="1222" customWidth="1"/>
    <col min="2" max="2" width="11.57421875" style="1222" customWidth="1"/>
    <col min="3" max="3" width="6.421875" style="1222" customWidth="1"/>
    <col min="4" max="4" width="48.421875" style="1222" customWidth="1"/>
    <col min="5" max="5" width="15.421875" style="1222" customWidth="1"/>
    <col min="6" max="16384" width="9.140625" style="1222" customWidth="1"/>
  </cols>
  <sheetData>
    <row r="1" spans="1:5" ht="15.75">
      <c r="A1" s="1220"/>
      <c r="B1" s="1220"/>
      <c r="C1" s="1220"/>
      <c r="D1" s="1220"/>
      <c r="E1" s="1221" t="s">
        <v>914</v>
      </c>
    </row>
    <row r="2" spans="1:5" ht="15.75">
      <c r="A2" s="1220"/>
      <c r="B2" s="1220"/>
      <c r="C2" s="1220"/>
      <c r="D2" s="1220"/>
      <c r="E2" s="1221" t="s">
        <v>190</v>
      </c>
    </row>
    <row r="3" spans="1:5" ht="15.75">
      <c r="A3" s="1220"/>
      <c r="B3" s="1220"/>
      <c r="C3" s="1220"/>
      <c r="D3" s="1220"/>
      <c r="E3" s="1221" t="s">
        <v>191</v>
      </c>
    </row>
    <row r="4" spans="1:5" ht="15.75">
      <c r="A4" s="1220"/>
      <c r="B4" s="1220"/>
      <c r="C4" s="1220"/>
      <c r="D4" s="1220"/>
      <c r="E4" s="1221" t="s">
        <v>193</v>
      </c>
    </row>
    <row r="5" spans="1:5" ht="15">
      <c r="A5" s="1223"/>
      <c r="B5" s="1223"/>
      <c r="C5" s="1223"/>
      <c r="D5" s="1223"/>
      <c r="E5" s="1223"/>
    </row>
    <row r="6" spans="1:7" ht="15.75">
      <c r="A6" s="1224" t="s">
        <v>915</v>
      </c>
      <c r="B6" s="1225"/>
      <c r="C6" s="1225"/>
      <c r="D6" s="1225"/>
      <c r="E6" s="1225"/>
      <c r="F6" s="1225"/>
      <c r="G6" s="1225"/>
    </row>
    <row r="7" spans="1:7" ht="15.75">
      <c r="A7" s="1224" t="s">
        <v>905</v>
      </c>
      <c r="B7" s="1225"/>
      <c r="C7" s="1225"/>
      <c r="D7" s="1225"/>
      <c r="E7" s="1225"/>
      <c r="F7" s="1225"/>
      <c r="G7" s="1225"/>
    </row>
    <row r="8" spans="1:7" ht="15.75">
      <c r="A8" s="1224" t="s">
        <v>906</v>
      </c>
      <c r="B8" s="1225"/>
      <c r="C8" s="1225"/>
      <c r="D8" s="1225"/>
      <c r="E8" s="1225"/>
      <c r="F8" s="1225"/>
      <c r="G8" s="1225"/>
    </row>
    <row r="9" spans="1:5" ht="15">
      <c r="A9" s="1226"/>
      <c r="B9" s="1226"/>
      <c r="C9" s="1226"/>
      <c r="D9" s="1226"/>
      <c r="E9" s="1226"/>
    </row>
    <row r="10" spans="1:7" ht="15.75">
      <c r="A10" s="1224" t="s">
        <v>916</v>
      </c>
      <c r="B10" s="1225"/>
      <c r="C10" s="1225"/>
      <c r="D10" s="1225"/>
      <c r="E10" s="1225"/>
      <c r="F10" s="1225"/>
      <c r="G10" s="1225"/>
    </row>
    <row r="11" spans="1:5" ht="15">
      <c r="A11" s="1223"/>
      <c r="B11" s="1223"/>
      <c r="C11" s="1223"/>
      <c r="D11" s="1223"/>
      <c r="E11" s="1223"/>
    </row>
    <row r="12" spans="1:5" ht="15.75">
      <c r="A12" s="1227" t="s">
        <v>361</v>
      </c>
      <c r="B12" s="1227" t="s">
        <v>2</v>
      </c>
      <c r="C12" s="1227" t="s">
        <v>148</v>
      </c>
      <c r="D12" s="1228" t="s">
        <v>761</v>
      </c>
      <c r="E12" s="1229" t="s">
        <v>3</v>
      </c>
    </row>
    <row r="13" spans="1:5" s="1233" customFormat="1" ht="15.75">
      <c r="A13" s="1230" t="s">
        <v>466</v>
      </c>
      <c r="B13" s="1230" t="s">
        <v>467</v>
      </c>
      <c r="C13" s="1230" t="s">
        <v>468</v>
      </c>
      <c r="D13" s="1231" t="s">
        <v>469</v>
      </c>
      <c r="E13" s="1232" t="s">
        <v>644</v>
      </c>
    </row>
    <row r="14" spans="1:5" s="1233" customFormat="1" ht="15.75">
      <c r="A14" s="1234">
        <v>852</v>
      </c>
      <c r="B14" s="1235" t="s">
        <v>124</v>
      </c>
      <c r="C14" s="1236"/>
      <c r="D14" s="1236"/>
      <c r="E14" s="1237"/>
    </row>
    <row r="15" spans="1:5" s="1233" customFormat="1" ht="15">
      <c r="A15" s="1238"/>
      <c r="B15" s="1239">
        <v>85204</v>
      </c>
      <c r="C15" s="1239"/>
      <c r="D15" s="1240" t="s">
        <v>129</v>
      </c>
      <c r="E15" s="1241">
        <v>50500</v>
      </c>
    </row>
    <row r="16" spans="1:5" s="1233" customFormat="1" ht="15">
      <c r="A16" s="1242"/>
      <c r="B16" s="1243"/>
      <c r="C16" s="1243"/>
      <c r="D16" s="1244"/>
      <c r="E16" s="1245"/>
    </row>
    <row r="17" spans="1:5" s="1233" customFormat="1" ht="15.75">
      <c r="A17" s="1242"/>
      <c r="B17" s="1246"/>
      <c r="C17" s="1246"/>
      <c r="D17" s="1247"/>
      <c r="E17" s="1248"/>
    </row>
    <row r="18" spans="1:5" s="1233" customFormat="1" ht="15">
      <c r="A18" s="1242"/>
      <c r="B18" s="1242"/>
      <c r="C18" s="1242">
        <v>3110</v>
      </c>
      <c r="D18" s="1249" t="s">
        <v>401</v>
      </c>
      <c r="E18" s="1250">
        <v>50500</v>
      </c>
    </row>
    <row r="19" spans="1:5" s="1233" customFormat="1" ht="15.75">
      <c r="A19" s="1251"/>
      <c r="B19" s="1251"/>
      <c r="C19" s="1251"/>
      <c r="D19" s="1251"/>
      <c r="E19" s="1252"/>
    </row>
    <row r="20" spans="1:5" s="1257" customFormat="1" ht="15.75">
      <c r="A20" s="1253">
        <v>853</v>
      </c>
      <c r="B20" s="1254" t="s">
        <v>911</v>
      </c>
      <c r="C20" s="1255"/>
      <c r="D20" s="1255"/>
      <c r="E20" s="1256"/>
    </row>
    <row r="21" spans="1:5" s="1257" customFormat="1" ht="15.75">
      <c r="A21" s="1258"/>
      <c r="B21" s="1259">
        <v>85321</v>
      </c>
      <c r="C21" s="1260"/>
      <c r="D21" s="1261" t="s">
        <v>917</v>
      </c>
      <c r="E21" s="1262">
        <f>SUM(E25:E35)</f>
        <v>174100</v>
      </c>
    </row>
    <row r="22" spans="1:5" ht="15">
      <c r="A22" s="1263"/>
      <c r="B22" s="1264"/>
      <c r="C22" s="1265"/>
      <c r="D22" s="1265"/>
      <c r="E22" s="1266"/>
    </row>
    <row r="23" spans="1:5" ht="15">
      <c r="A23" s="1263"/>
      <c r="B23" s="1264"/>
      <c r="C23" s="1265"/>
      <c r="D23" s="1265"/>
      <c r="E23" s="1266"/>
    </row>
    <row r="24" spans="1:5" ht="15">
      <c r="A24" s="1263"/>
      <c r="B24" s="1267"/>
      <c r="C24" s="1267"/>
      <c r="D24" s="1267"/>
      <c r="E24" s="1268"/>
    </row>
    <row r="25" spans="1:5" ht="15">
      <c r="A25" s="1263"/>
      <c r="B25" s="1263"/>
      <c r="C25" s="1263">
        <v>4010</v>
      </c>
      <c r="D25" s="1263" t="s">
        <v>918</v>
      </c>
      <c r="E25" s="1269">
        <v>74594</v>
      </c>
    </row>
    <row r="26" spans="1:5" ht="15">
      <c r="A26" s="1263"/>
      <c r="B26" s="1263"/>
      <c r="C26" s="1263">
        <v>4040</v>
      </c>
      <c r="D26" s="1263" t="s">
        <v>402</v>
      </c>
      <c r="E26" s="1269">
        <v>6400</v>
      </c>
    </row>
    <row r="27" spans="1:5" ht="15">
      <c r="A27" s="1263"/>
      <c r="B27" s="1263"/>
      <c r="C27" s="1263">
        <v>4110</v>
      </c>
      <c r="D27" s="1263" t="s">
        <v>919</v>
      </c>
      <c r="E27" s="1269">
        <v>13225</v>
      </c>
    </row>
    <row r="28" spans="1:5" ht="15">
      <c r="A28" s="1263"/>
      <c r="B28" s="1263"/>
      <c r="C28" s="1263">
        <v>4120</v>
      </c>
      <c r="D28" s="1263" t="s">
        <v>920</v>
      </c>
      <c r="E28" s="1269">
        <v>1828</v>
      </c>
    </row>
    <row r="29" spans="1:5" ht="15">
      <c r="A29" s="1263"/>
      <c r="B29" s="1263"/>
      <c r="C29" s="1263">
        <v>4170</v>
      </c>
      <c r="D29" s="1263" t="s">
        <v>381</v>
      </c>
      <c r="E29" s="1269">
        <v>38408</v>
      </c>
    </row>
    <row r="30" spans="1:5" ht="15">
      <c r="A30" s="1263"/>
      <c r="B30" s="1263"/>
      <c r="C30" s="1263">
        <v>4210</v>
      </c>
      <c r="D30" s="1263" t="s">
        <v>921</v>
      </c>
      <c r="E30" s="1269">
        <v>4838</v>
      </c>
    </row>
    <row r="31" spans="1:5" ht="15">
      <c r="A31" s="1263"/>
      <c r="B31" s="1263"/>
      <c r="C31" s="1263">
        <v>4260</v>
      </c>
      <c r="D31" s="1263" t="s">
        <v>403</v>
      </c>
      <c r="E31" s="1269">
        <v>4720</v>
      </c>
    </row>
    <row r="32" spans="1:5" ht="15">
      <c r="A32" s="1263"/>
      <c r="B32" s="1263"/>
      <c r="C32" s="1263">
        <v>4270</v>
      </c>
      <c r="D32" s="1263" t="s">
        <v>404</v>
      </c>
      <c r="E32" s="1269">
        <v>4720</v>
      </c>
    </row>
    <row r="33" spans="1:5" ht="15">
      <c r="A33" s="1263"/>
      <c r="B33" s="1263"/>
      <c r="C33" s="1263">
        <v>4300</v>
      </c>
      <c r="D33" s="1263" t="s">
        <v>922</v>
      </c>
      <c r="E33" s="1269">
        <v>21019</v>
      </c>
    </row>
    <row r="34" spans="1:5" ht="15">
      <c r="A34" s="1263"/>
      <c r="B34" s="1263"/>
      <c r="C34" s="1263">
        <v>4410</v>
      </c>
      <c r="D34" s="1263" t="s">
        <v>406</v>
      </c>
      <c r="E34" s="1269">
        <v>1968</v>
      </c>
    </row>
    <row r="35" spans="1:5" ht="15.75" thickBot="1">
      <c r="A35" s="1263"/>
      <c r="B35" s="1263"/>
      <c r="C35" s="1263">
        <v>4440</v>
      </c>
      <c r="D35" s="1263" t="s">
        <v>923</v>
      </c>
      <c r="E35" s="1269">
        <v>2380</v>
      </c>
    </row>
    <row r="36" spans="1:5" ht="18.75" thickBot="1">
      <c r="A36" s="1270" t="s">
        <v>230</v>
      </c>
      <c r="B36" s="1271"/>
      <c r="C36" s="1271"/>
      <c r="D36" s="1271"/>
      <c r="E36" s="1272">
        <f>E21+E15</f>
        <v>224600</v>
      </c>
    </row>
  </sheetData>
  <mergeCells count="17">
    <mergeCell ref="B20:E20"/>
    <mergeCell ref="A11:E11"/>
    <mergeCell ref="A5:E5"/>
    <mergeCell ref="A6:G6"/>
    <mergeCell ref="A7:G7"/>
    <mergeCell ref="A8:G8"/>
    <mergeCell ref="A10:G10"/>
    <mergeCell ref="A36:D36"/>
    <mergeCell ref="B14:E14"/>
    <mergeCell ref="B15:B16"/>
    <mergeCell ref="B21:B23"/>
    <mergeCell ref="C21:C23"/>
    <mergeCell ref="D21:D23"/>
    <mergeCell ref="E21:E23"/>
    <mergeCell ref="C15:C16"/>
    <mergeCell ref="D15:D16"/>
    <mergeCell ref="E15:E16"/>
  </mergeCells>
  <printOptions/>
  <pageMargins left="0.53" right="0.34" top="0.53" bottom="1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5"/>
  <sheetViews>
    <sheetView view="pageBreakPreview" zoomScaleSheetLayoutView="100" workbookViewId="0" topLeftCell="A1">
      <selection activeCell="F3" sqref="F3:G3"/>
    </sheetView>
  </sheetViews>
  <sheetFormatPr defaultColWidth="9.140625" defaultRowHeight="12.75"/>
  <cols>
    <col min="1" max="1" width="10.421875" style="215" customWidth="1"/>
    <col min="2" max="2" width="9.57421875" style="215" customWidth="1"/>
    <col min="3" max="3" width="9.140625" style="215" hidden="1" customWidth="1"/>
    <col min="4" max="4" width="0.2890625" style="215" hidden="1" customWidth="1"/>
    <col min="5" max="5" width="6.28125" style="215" customWidth="1"/>
    <col min="6" max="6" width="34.28125" style="215" customWidth="1"/>
    <col min="7" max="7" width="20.57421875" style="363" customWidth="1"/>
    <col min="8" max="8" width="9.140625" style="218" customWidth="1"/>
    <col min="9" max="16384" width="9.140625" style="215" customWidth="1"/>
  </cols>
  <sheetData>
    <row r="1" spans="6:7" ht="15">
      <c r="F1" s="216" t="s">
        <v>231</v>
      </c>
      <c r="G1" s="217"/>
    </row>
    <row r="2" spans="6:7" ht="15">
      <c r="F2" s="219" t="s">
        <v>232</v>
      </c>
      <c r="G2" s="219"/>
    </row>
    <row r="3" spans="6:7" ht="15">
      <c r="F3" s="219" t="s">
        <v>191</v>
      </c>
      <c r="G3" s="219"/>
    </row>
    <row r="4" spans="6:7" ht="15">
      <c r="F4" s="219" t="s">
        <v>193</v>
      </c>
      <c r="G4" s="219"/>
    </row>
    <row r="5" spans="6:7" ht="15.75">
      <c r="F5" s="220"/>
      <c r="G5" s="220"/>
    </row>
    <row r="6" spans="6:7" ht="12.75">
      <c r="F6" s="221"/>
      <c r="G6" s="221"/>
    </row>
    <row r="7" spans="1:7" ht="18">
      <c r="A7" s="222" t="s">
        <v>233</v>
      </c>
      <c r="B7" s="223"/>
      <c r="C7" s="223"/>
      <c r="D7" s="223"/>
      <c r="E7" s="223"/>
      <c r="F7" s="223"/>
      <c r="G7" s="223"/>
    </row>
    <row r="8" spans="1:7" ht="18">
      <c r="A8" s="224"/>
      <c r="B8" s="225"/>
      <c r="C8" s="225"/>
      <c r="D8" s="225"/>
      <c r="E8" s="225"/>
      <c r="F8" s="225"/>
      <c r="G8" s="225"/>
    </row>
    <row r="10" spans="1:7" ht="12.75">
      <c r="A10" s="226" t="s">
        <v>234</v>
      </c>
      <c r="B10" s="227" t="s">
        <v>235</v>
      </c>
      <c r="C10" s="228" t="s">
        <v>0</v>
      </c>
      <c r="D10" s="228"/>
      <c r="E10" s="228" t="s">
        <v>150</v>
      </c>
      <c r="F10" s="229"/>
      <c r="G10" s="230" t="s">
        <v>236</v>
      </c>
    </row>
    <row r="11" spans="1:7" ht="12.75">
      <c r="A11" s="231">
        <v>1</v>
      </c>
      <c r="B11" s="232">
        <v>2</v>
      </c>
      <c r="C11" s="233"/>
      <c r="D11" s="233"/>
      <c r="E11" s="234">
        <v>3</v>
      </c>
      <c r="F11" s="235"/>
      <c r="G11" s="236">
        <v>4</v>
      </c>
    </row>
    <row r="12" spans="1:7" ht="12.75">
      <c r="A12" s="237" t="s">
        <v>4</v>
      </c>
      <c r="B12" s="238"/>
      <c r="C12" s="239"/>
      <c r="D12" s="239" t="s">
        <v>237</v>
      </c>
      <c r="E12" s="240" t="s">
        <v>238</v>
      </c>
      <c r="F12" s="241"/>
      <c r="G12" s="242">
        <f>G14</f>
        <v>15000</v>
      </c>
    </row>
    <row r="13" spans="1:7" ht="12.75">
      <c r="A13" s="243"/>
      <c r="B13" s="244"/>
      <c r="C13" s="218"/>
      <c r="D13" s="218"/>
      <c r="E13" s="218"/>
      <c r="F13" s="245"/>
      <c r="G13" s="246"/>
    </row>
    <row r="14" spans="1:7" ht="12.75">
      <c r="A14" s="243"/>
      <c r="B14" s="244" t="s">
        <v>5</v>
      </c>
      <c r="C14" s="218"/>
      <c r="D14" s="218"/>
      <c r="E14" s="218" t="s">
        <v>239</v>
      </c>
      <c r="F14" s="245"/>
      <c r="G14" s="247">
        <f>G17</f>
        <v>15000</v>
      </c>
    </row>
    <row r="15" spans="1:7" ht="12.75">
      <c r="A15" s="243"/>
      <c r="B15" s="244"/>
      <c r="C15" s="218"/>
      <c r="D15" s="218"/>
      <c r="E15" s="218" t="s">
        <v>10</v>
      </c>
      <c r="F15" s="245"/>
      <c r="G15" s="246"/>
    </row>
    <row r="16" spans="1:7" ht="12.75">
      <c r="A16" s="243"/>
      <c r="B16" s="244"/>
      <c r="C16" s="218"/>
      <c r="D16" s="218"/>
      <c r="E16" s="248" t="s">
        <v>240</v>
      </c>
      <c r="F16" s="245"/>
      <c r="G16" s="246"/>
    </row>
    <row r="17" spans="1:7" ht="12.75">
      <c r="A17" s="243"/>
      <c r="B17" s="249"/>
      <c r="C17" s="248"/>
      <c r="D17" s="248"/>
      <c r="E17" s="248"/>
      <c r="F17" s="250" t="s">
        <v>241</v>
      </c>
      <c r="G17" s="251">
        <v>15000</v>
      </c>
    </row>
    <row r="18" spans="1:7" ht="12.75">
      <c r="A18" s="237" t="s">
        <v>242</v>
      </c>
      <c r="B18" s="238"/>
      <c r="C18" s="239"/>
      <c r="D18" s="239"/>
      <c r="E18" s="240" t="s">
        <v>243</v>
      </c>
      <c r="F18" s="252"/>
      <c r="G18" s="242">
        <f>G20</f>
        <v>49000</v>
      </c>
    </row>
    <row r="19" spans="1:7" ht="12.75">
      <c r="A19" s="243"/>
      <c r="B19" s="244"/>
      <c r="C19" s="218"/>
      <c r="D19" s="218"/>
      <c r="E19" s="218"/>
      <c r="F19" s="245"/>
      <c r="G19" s="246"/>
    </row>
    <row r="20" spans="1:7" ht="12.75">
      <c r="A20" s="243"/>
      <c r="B20" s="244" t="s">
        <v>244</v>
      </c>
      <c r="C20" s="218"/>
      <c r="D20" s="218"/>
      <c r="E20" s="218" t="s">
        <v>245</v>
      </c>
      <c r="F20" s="245"/>
      <c r="G20" s="247">
        <f>G22</f>
        <v>49000</v>
      </c>
    </row>
    <row r="21" spans="1:7" ht="12.75">
      <c r="A21" s="243"/>
      <c r="B21" s="244"/>
      <c r="C21" s="218"/>
      <c r="D21" s="218"/>
      <c r="E21" s="248" t="s">
        <v>246</v>
      </c>
      <c r="F21" s="245"/>
      <c r="G21" s="246"/>
    </row>
    <row r="22" spans="1:7" ht="12.75">
      <c r="A22" s="243"/>
      <c r="B22" s="244"/>
      <c r="C22" s="218"/>
      <c r="D22" s="218"/>
      <c r="E22" s="218"/>
      <c r="F22" s="250" t="s">
        <v>247</v>
      </c>
      <c r="G22" s="251">
        <v>49000</v>
      </c>
    </row>
    <row r="23" spans="1:7" ht="12.75">
      <c r="A23" s="237" t="s">
        <v>248</v>
      </c>
      <c r="B23" s="238"/>
      <c r="C23" s="239"/>
      <c r="D23" s="239"/>
      <c r="E23" s="240" t="s">
        <v>19</v>
      </c>
      <c r="F23" s="241"/>
      <c r="G23" s="242">
        <f>G26+G30</f>
        <v>13358000</v>
      </c>
    </row>
    <row r="24" spans="1:7" ht="12.75">
      <c r="A24" s="243"/>
      <c r="B24" s="244" t="s">
        <v>249</v>
      </c>
      <c r="C24" s="218"/>
      <c r="D24" s="218"/>
      <c r="E24" s="218" t="s">
        <v>15</v>
      </c>
      <c r="F24" s="245"/>
      <c r="G24" s="247">
        <f>G26+G30</f>
        <v>13358000</v>
      </c>
    </row>
    <row r="25" spans="1:7" ht="12.75">
      <c r="A25" s="243"/>
      <c r="B25" s="244"/>
      <c r="C25" s="218"/>
      <c r="D25" s="218"/>
      <c r="E25" s="248" t="s">
        <v>240</v>
      </c>
      <c r="F25" s="245"/>
      <c r="G25" s="246"/>
    </row>
    <row r="26" spans="1:7" ht="12.75">
      <c r="A26" s="253"/>
      <c r="B26" s="244"/>
      <c r="C26" s="218"/>
      <c r="D26" s="218"/>
      <c r="E26" s="254"/>
      <c r="F26" s="250" t="s">
        <v>247</v>
      </c>
      <c r="G26" s="251">
        <v>1900000</v>
      </c>
    </row>
    <row r="27" spans="1:7" ht="12.75">
      <c r="A27" s="243"/>
      <c r="B27" s="244"/>
      <c r="C27" s="218"/>
      <c r="D27" s="218"/>
      <c r="E27" s="248"/>
      <c r="F27" s="250" t="s">
        <v>246</v>
      </c>
      <c r="G27" s="255"/>
    </row>
    <row r="28" spans="1:7" ht="12.75">
      <c r="A28" s="243"/>
      <c r="B28" s="244"/>
      <c r="C28" s="218"/>
      <c r="D28" s="218"/>
      <c r="E28" s="248"/>
      <c r="F28" s="250" t="s">
        <v>250</v>
      </c>
      <c r="G28" s="251">
        <v>1268300</v>
      </c>
    </row>
    <row r="29" spans="1:7" ht="12.75">
      <c r="A29" s="243"/>
      <c r="B29" s="244"/>
      <c r="C29" s="218"/>
      <c r="D29" s="218"/>
      <c r="E29" s="248" t="s">
        <v>240</v>
      </c>
      <c r="F29" s="245"/>
      <c r="G29" s="246"/>
    </row>
    <row r="30" spans="1:7" ht="12.75">
      <c r="A30" s="256"/>
      <c r="B30" s="257"/>
      <c r="C30" s="258"/>
      <c r="D30" s="258"/>
      <c r="E30" s="259"/>
      <c r="F30" s="260" t="s">
        <v>251</v>
      </c>
      <c r="G30" s="261">
        <v>11458000</v>
      </c>
    </row>
    <row r="31" spans="1:7" ht="12.75">
      <c r="A31" s="237" t="s">
        <v>223</v>
      </c>
      <c r="B31" s="238"/>
      <c r="C31" s="239"/>
      <c r="D31" s="239"/>
      <c r="E31" s="240" t="s">
        <v>252</v>
      </c>
      <c r="F31" s="241"/>
      <c r="G31" s="242">
        <f>G32</f>
        <v>957450</v>
      </c>
    </row>
    <row r="32" spans="1:7" ht="12.75">
      <c r="A32" s="243"/>
      <c r="B32" s="244" t="s">
        <v>224</v>
      </c>
      <c r="C32" s="218"/>
      <c r="D32" s="218"/>
      <c r="E32" s="262" t="s">
        <v>253</v>
      </c>
      <c r="F32" s="263"/>
      <c r="G32" s="264">
        <f>SUM(G34+G36)</f>
        <v>957450</v>
      </c>
    </row>
    <row r="33" spans="1:7" ht="12.75">
      <c r="A33" s="243"/>
      <c r="B33" s="244"/>
      <c r="C33" s="218"/>
      <c r="D33" s="218"/>
      <c r="E33" s="248" t="s">
        <v>240</v>
      </c>
      <c r="F33" s="250"/>
      <c r="G33" s="246"/>
    </row>
    <row r="34" spans="1:7" ht="12.75">
      <c r="A34" s="243"/>
      <c r="B34" s="244"/>
      <c r="C34" s="218"/>
      <c r="D34" s="218"/>
      <c r="E34" s="248"/>
      <c r="F34" s="250" t="s">
        <v>247</v>
      </c>
      <c r="G34" s="251">
        <v>657450</v>
      </c>
    </row>
    <row r="35" spans="1:7" ht="12.75">
      <c r="A35" s="243"/>
      <c r="B35" s="244"/>
      <c r="C35" s="218"/>
      <c r="D35" s="218"/>
      <c r="E35" s="248" t="s">
        <v>246</v>
      </c>
      <c r="F35" s="250"/>
      <c r="G35" s="251"/>
    </row>
    <row r="36" spans="1:7" ht="12.75">
      <c r="A36" s="243"/>
      <c r="B36" s="244"/>
      <c r="C36" s="218"/>
      <c r="D36" s="218"/>
      <c r="E36" s="248"/>
      <c r="F36" s="250" t="s">
        <v>251</v>
      </c>
      <c r="G36" s="251">
        <v>300000</v>
      </c>
    </row>
    <row r="37" spans="1:7" ht="12.75">
      <c r="A37" s="237" t="s">
        <v>254</v>
      </c>
      <c r="B37" s="265"/>
      <c r="C37" s="239"/>
      <c r="D37" s="239"/>
      <c r="E37" s="240" t="s">
        <v>255</v>
      </c>
      <c r="F37" s="241"/>
      <c r="G37" s="242">
        <f>SUM(G38,G42,G46,)</f>
        <v>299000</v>
      </c>
    </row>
    <row r="38" spans="1:7" ht="12.75">
      <c r="A38" s="253"/>
      <c r="B38" s="265" t="s">
        <v>43</v>
      </c>
      <c r="C38" s="218"/>
      <c r="D38" s="218"/>
      <c r="E38" s="266" t="s">
        <v>256</v>
      </c>
      <c r="F38" s="267"/>
      <c r="G38" s="268">
        <f>G41</f>
        <v>33000</v>
      </c>
    </row>
    <row r="39" spans="1:7" ht="12.75">
      <c r="A39" s="253"/>
      <c r="B39" s="244"/>
      <c r="C39" s="218"/>
      <c r="D39" s="218"/>
      <c r="E39" s="269" t="s">
        <v>47</v>
      </c>
      <c r="F39" s="263"/>
      <c r="G39" s="270"/>
    </row>
    <row r="40" spans="1:7" ht="12.75">
      <c r="A40" s="253"/>
      <c r="B40" s="244"/>
      <c r="C40" s="218"/>
      <c r="D40" s="218"/>
      <c r="E40" s="271" t="s">
        <v>246</v>
      </c>
      <c r="F40" s="272"/>
      <c r="G40" s="270"/>
    </row>
    <row r="41" spans="1:7" ht="12.75">
      <c r="A41" s="253"/>
      <c r="B41" s="257"/>
      <c r="C41" s="218"/>
      <c r="D41" s="218"/>
      <c r="E41" s="273"/>
      <c r="F41" s="260" t="s">
        <v>241</v>
      </c>
      <c r="G41" s="261">
        <v>33000</v>
      </c>
    </row>
    <row r="42" spans="1:7" ht="12.75">
      <c r="A42" s="243"/>
      <c r="B42" s="265" t="s">
        <v>48</v>
      </c>
      <c r="C42" s="218"/>
      <c r="D42" s="218"/>
      <c r="E42" s="266" t="s">
        <v>257</v>
      </c>
      <c r="F42" s="274"/>
      <c r="G42" s="268">
        <f>G45</f>
        <v>40000</v>
      </c>
    </row>
    <row r="43" spans="1:7" ht="12.75">
      <c r="A43" s="243"/>
      <c r="B43" s="244"/>
      <c r="C43" s="218"/>
      <c r="D43" s="218"/>
      <c r="E43" s="243" t="s">
        <v>52</v>
      </c>
      <c r="F43" s="245"/>
      <c r="G43" s="246"/>
    </row>
    <row r="44" spans="1:7" ht="12.75">
      <c r="A44" s="243"/>
      <c r="B44" s="244"/>
      <c r="C44" s="218"/>
      <c r="D44" s="218"/>
      <c r="E44" s="271" t="s">
        <v>240</v>
      </c>
      <c r="F44" s="245"/>
      <c r="G44" s="246"/>
    </row>
    <row r="45" spans="1:7" ht="12.75">
      <c r="A45" s="243"/>
      <c r="B45" s="257"/>
      <c r="C45" s="218"/>
      <c r="D45" s="218"/>
      <c r="E45" s="271"/>
      <c r="F45" s="250" t="s">
        <v>241</v>
      </c>
      <c r="G45" s="261">
        <v>40000</v>
      </c>
    </row>
    <row r="46" spans="1:7" ht="12.75">
      <c r="A46" s="243"/>
      <c r="B46" s="244" t="s">
        <v>53</v>
      </c>
      <c r="C46" s="218"/>
      <c r="D46" s="218"/>
      <c r="E46" s="275" t="s">
        <v>258</v>
      </c>
      <c r="F46" s="276"/>
      <c r="G46" s="277">
        <f>G47+G51</f>
        <v>226000</v>
      </c>
    </row>
    <row r="47" spans="1:7" ht="12.75">
      <c r="A47" s="243"/>
      <c r="B47" s="244"/>
      <c r="C47" s="218"/>
      <c r="D47" s="218"/>
      <c r="E47" s="271" t="s">
        <v>246</v>
      </c>
      <c r="F47" s="250" t="s">
        <v>241</v>
      </c>
      <c r="G47" s="278">
        <v>219000</v>
      </c>
    </row>
    <row r="48" spans="1:7" ht="12.75">
      <c r="A48" s="243"/>
      <c r="B48" s="244"/>
      <c r="C48" s="218"/>
      <c r="D48" s="218"/>
      <c r="E48" s="271"/>
      <c r="F48" s="250" t="s">
        <v>246</v>
      </c>
      <c r="G48" s="278"/>
    </row>
    <row r="49" spans="1:7" ht="12.75">
      <c r="A49" s="243"/>
      <c r="B49" s="244"/>
      <c r="C49" s="218"/>
      <c r="D49" s="218"/>
      <c r="E49" s="271"/>
      <c r="F49" s="250" t="s">
        <v>250</v>
      </c>
      <c r="G49" s="278">
        <v>194000</v>
      </c>
    </row>
    <row r="50" spans="1:7" ht="12.75">
      <c r="A50" s="243"/>
      <c r="B50" s="244"/>
      <c r="C50" s="218"/>
      <c r="D50" s="218"/>
      <c r="E50" s="248" t="s">
        <v>246</v>
      </c>
      <c r="F50" s="250"/>
      <c r="G50" s="278"/>
    </row>
    <row r="51" spans="1:7" ht="12.75">
      <c r="A51" s="243"/>
      <c r="B51" s="244"/>
      <c r="C51" s="218"/>
      <c r="D51" s="218"/>
      <c r="E51" s="248"/>
      <c r="F51" s="250" t="s">
        <v>251</v>
      </c>
      <c r="G51" s="278">
        <v>7000</v>
      </c>
    </row>
    <row r="52" spans="1:7" ht="12.75">
      <c r="A52" s="279" t="s">
        <v>259</v>
      </c>
      <c r="B52" s="265"/>
      <c r="C52" s="267"/>
      <c r="D52" s="267"/>
      <c r="E52" s="280" t="s">
        <v>260</v>
      </c>
      <c r="F52" s="281"/>
      <c r="G52" s="282">
        <f>G53+G58+G63+G70+G75</f>
        <v>6228603</v>
      </c>
    </row>
    <row r="53" spans="1:7" ht="12.75">
      <c r="A53" s="283"/>
      <c r="B53" s="284" t="s">
        <v>261</v>
      </c>
      <c r="C53" s="267"/>
      <c r="D53" s="267"/>
      <c r="E53" s="275" t="s">
        <v>60</v>
      </c>
      <c r="F53" s="285"/>
      <c r="G53" s="268">
        <f>G55</f>
        <v>127479</v>
      </c>
    </row>
    <row r="54" spans="1:7" ht="12.75">
      <c r="A54" s="286"/>
      <c r="B54" s="287"/>
      <c r="C54" s="218"/>
      <c r="D54" s="218"/>
      <c r="E54" s="271" t="s">
        <v>246</v>
      </c>
      <c r="F54" s="248"/>
      <c r="G54" s="246"/>
    </row>
    <row r="55" spans="1:7" ht="12.75">
      <c r="A55" s="286"/>
      <c r="B55" s="287"/>
      <c r="C55" s="258"/>
      <c r="D55" s="258"/>
      <c r="E55" s="271"/>
      <c r="F55" s="248" t="s">
        <v>241</v>
      </c>
      <c r="G55" s="251">
        <v>127479</v>
      </c>
    </row>
    <row r="56" spans="1:7" ht="12.75">
      <c r="A56" s="286"/>
      <c r="B56" s="287"/>
      <c r="C56" s="267"/>
      <c r="D56" s="267"/>
      <c r="E56" s="271"/>
      <c r="F56" s="248" t="s">
        <v>246</v>
      </c>
      <c r="G56" s="246"/>
    </row>
    <row r="57" spans="1:7" ht="12.75">
      <c r="A57" s="286"/>
      <c r="B57" s="288"/>
      <c r="C57" s="258"/>
      <c r="D57" s="258"/>
      <c r="E57" s="289"/>
      <c r="F57" s="259" t="s">
        <v>250</v>
      </c>
      <c r="G57" s="261">
        <v>127479</v>
      </c>
    </row>
    <row r="58" spans="1:7" ht="12.75">
      <c r="A58" s="286"/>
      <c r="B58" s="287" t="s">
        <v>262</v>
      </c>
      <c r="C58" s="267"/>
      <c r="D58" s="267"/>
      <c r="E58" s="262" t="s">
        <v>263</v>
      </c>
      <c r="F58" s="250"/>
      <c r="G58" s="247">
        <f>G60</f>
        <v>240000</v>
      </c>
    </row>
    <row r="59" spans="1:7" ht="12.75">
      <c r="A59" s="286"/>
      <c r="B59" s="287"/>
      <c r="C59" s="218"/>
      <c r="D59" s="218"/>
      <c r="E59" s="248" t="s">
        <v>246</v>
      </c>
      <c r="F59" s="250"/>
      <c r="G59" s="246"/>
    </row>
    <row r="60" spans="1:7" ht="12.75">
      <c r="A60" s="286"/>
      <c r="B60" s="287"/>
      <c r="C60" s="258"/>
      <c r="D60" s="258"/>
      <c r="E60" s="248"/>
      <c r="F60" s="250" t="s">
        <v>241</v>
      </c>
      <c r="G60" s="251">
        <v>240000</v>
      </c>
    </row>
    <row r="61" spans="1:7" ht="12.75">
      <c r="A61" s="286"/>
      <c r="B61" s="287"/>
      <c r="C61" s="218"/>
      <c r="D61" s="218"/>
      <c r="E61" s="248"/>
      <c r="F61" s="250" t="s">
        <v>246</v>
      </c>
      <c r="G61" s="251"/>
    </row>
    <row r="62" spans="1:7" ht="12.75">
      <c r="A62" s="286"/>
      <c r="B62" s="287"/>
      <c r="C62" s="218"/>
      <c r="D62" s="218"/>
      <c r="E62" s="248"/>
      <c r="F62" s="250" t="s">
        <v>250</v>
      </c>
      <c r="G62" s="251">
        <v>1500</v>
      </c>
    </row>
    <row r="63" spans="1:7" ht="12.75">
      <c r="A63" s="286"/>
      <c r="B63" s="265" t="s">
        <v>264</v>
      </c>
      <c r="C63" s="267"/>
      <c r="D63" s="267"/>
      <c r="E63" s="275" t="s">
        <v>265</v>
      </c>
      <c r="F63" s="290"/>
      <c r="G63" s="268">
        <f>G65+G69</f>
        <v>5825124</v>
      </c>
    </row>
    <row r="64" spans="1:7" ht="12.75">
      <c r="A64" s="286"/>
      <c r="B64" s="244"/>
      <c r="C64" s="218"/>
      <c r="D64" s="218"/>
      <c r="E64" s="271" t="s">
        <v>246</v>
      </c>
      <c r="F64" s="250"/>
      <c r="G64" s="246"/>
    </row>
    <row r="65" spans="1:7" ht="12.75">
      <c r="A65" s="286"/>
      <c r="B65" s="244"/>
      <c r="C65" s="218"/>
      <c r="D65" s="218"/>
      <c r="E65" s="271"/>
      <c r="F65" s="250" t="s">
        <v>241</v>
      </c>
      <c r="G65" s="251">
        <v>5455124</v>
      </c>
    </row>
    <row r="66" spans="1:7" ht="12.75">
      <c r="A66" s="286"/>
      <c r="B66" s="244"/>
      <c r="C66" s="218"/>
      <c r="D66" s="218"/>
      <c r="E66" s="271"/>
      <c r="F66" s="250" t="s">
        <v>246</v>
      </c>
      <c r="G66" s="246"/>
    </row>
    <row r="67" spans="1:7" ht="12.75">
      <c r="A67" s="286"/>
      <c r="B67" s="244"/>
      <c r="C67" s="258"/>
      <c r="D67" s="258"/>
      <c r="E67" s="271"/>
      <c r="F67" s="250" t="s">
        <v>250</v>
      </c>
      <c r="G67" s="251">
        <v>3500000</v>
      </c>
    </row>
    <row r="68" spans="1:7" ht="12.75">
      <c r="A68" s="286"/>
      <c r="B68" s="244"/>
      <c r="C68" s="267"/>
      <c r="D68" s="267"/>
      <c r="E68" s="271" t="s">
        <v>246</v>
      </c>
      <c r="F68" s="250"/>
      <c r="G68" s="246"/>
    </row>
    <row r="69" spans="1:7" ht="12.75">
      <c r="A69" s="291"/>
      <c r="B69" s="257"/>
      <c r="C69" s="258"/>
      <c r="D69" s="258"/>
      <c r="E69" s="289"/>
      <c r="F69" s="260" t="s">
        <v>251</v>
      </c>
      <c r="G69" s="261">
        <v>370000</v>
      </c>
    </row>
    <row r="70" spans="1:7" ht="12.75">
      <c r="A70" s="283"/>
      <c r="B70" s="284" t="s">
        <v>65</v>
      </c>
      <c r="C70" s="267"/>
      <c r="D70" s="267"/>
      <c r="E70" s="275" t="s">
        <v>66</v>
      </c>
      <c r="F70" s="276"/>
      <c r="G70" s="268">
        <f>G72</f>
        <v>16000</v>
      </c>
    </row>
    <row r="71" spans="1:7" ht="12.75">
      <c r="A71" s="286"/>
      <c r="B71" s="287"/>
      <c r="C71" s="218"/>
      <c r="D71" s="218"/>
      <c r="E71" s="271" t="s">
        <v>240</v>
      </c>
      <c r="F71" s="250"/>
      <c r="G71" s="246"/>
    </row>
    <row r="72" spans="1:7" ht="12.75">
      <c r="A72" s="286"/>
      <c r="B72" s="287"/>
      <c r="C72" s="218"/>
      <c r="D72" s="218"/>
      <c r="E72" s="271"/>
      <c r="F72" s="250" t="s">
        <v>241</v>
      </c>
      <c r="G72" s="251">
        <v>16000</v>
      </c>
    </row>
    <row r="73" spans="1:7" ht="12.75">
      <c r="A73" s="286"/>
      <c r="B73" s="287"/>
      <c r="C73" s="218"/>
      <c r="D73" s="218"/>
      <c r="E73" s="248"/>
      <c r="F73" s="250" t="s">
        <v>246</v>
      </c>
      <c r="G73" s="251"/>
    </row>
    <row r="74" spans="1:7" ht="12.75">
      <c r="A74" s="286"/>
      <c r="B74" s="287"/>
      <c r="C74" s="218"/>
      <c r="D74" s="218"/>
      <c r="E74" s="248"/>
      <c r="F74" s="250" t="s">
        <v>250</v>
      </c>
      <c r="G74" s="251">
        <v>9780</v>
      </c>
    </row>
    <row r="75" spans="1:7" ht="12.75">
      <c r="A75" s="286"/>
      <c r="B75" s="284" t="s">
        <v>266</v>
      </c>
      <c r="C75" s="267"/>
      <c r="D75" s="267"/>
      <c r="E75" s="285" t="s">
        <v>267</v>
      </c>
      <c r="F75" s="290"/>
      <c r="G75" s="292">
        <f>G77</f>
        <v>20000</v>
      </c>
    </row>
    <row r="76" spans="1:7" ht="12.75">
      <c r="A76" s="286"/>
      <c r="B76" s="287"/>
      <c r="C76" s="218"/>
      <c r="D76" s="218"/>
      <c r="E76" s="248" t="s">
        <v>246</v>
      </c>
      <c r="F76" s="250"/>
      <c r="G76" s="251"/>
    </row>
    <row r="77" spans="1:7" ht="12.75">
      <c r="A77" s="291"/>
      <c r="B77" s="288"/>
      <c r="C77" s="258"/>
      <c r="D77" s="258"/>
      <c r="E77" s="259"/>
      <c r="F77" s="260" t="s">
        <v>241</v>
      </c>
      <c r="G77" s="261">
        <v>20000</v>
      </c>
    </row>
    <row r="78" spans="1:7" ht="12.75">
      <c r="A78" s="293" t="s">
        <v>268</v>
      </c>
      <c r="B78" s="265"/>
      <c r="C78" s="267"/>
      <c r="D78" s="267"/>
      <c r="E78" s="280" t="s">
        <v>269</v>
      </c>
      <c r="F78" s="281"/>
      <c r="G78" s="282">
        <f>G80+G83+G91+G94</f>
        <v>3255525</v>
      </c>
    </row>
    <row r="79" spans="1:7" ht="12.75">
      <c r="A79" s="256"/>
      <c r="B79" s="257"/>
      <c r="C79" s="258"/>
      <c r="D79" s="258"/>
      <c r="E79" s="294" t="s">
        <v>270</v>
      </c>
      <c r="F79" s="295"/>
      <c r="G79" s="296"/>
    </row>
    <row r="80" spans="1:7" ht="12.75">
      <c r="A80" s="243"/>
      <c r="B80" s="265" t="s">
        <v>271</v>
      </c>
      <c r="C80" s="267"/>
      <c r="D80" s="267"/>
      <c r="E80" s="297" t="s">
        <v>272</v>
      </c>
      <c r="F80" s="298"/>
      <c r="G80" s="268">
        <f>G82</f>
        <v>20000</v>
      </c>
    </row>
    <row r="81" spans="1:7" ht="12.75">
      <c r="A81" s="243"/>
      <c r="B81" s="244"/>
      <c r="C81" s="218"/>
      <c r="D81" s="218"/>
      <c r="E81" s="299" t="s">
        <v>246</v>
      </c>
      <c r="F81" s="300"/>
      <c r="G81" s="301"/>
    </row>
    <row r="82" spans="1:7" ht="12.75">
      <c r="A82" s="243"/>
      <c r="B82" s="257"/>
      <c r="C82" s="258"/>
      <c r="D82" s="258"/>
      <c r="E82" s="302"/>
      <c r="F82" s="303" t="s">
        <v>241</v>
      </c>
      <c r="G82" s="304">
        <v>20000</v>
      </c>
    </row>
    <row r="83" spans="1:7" ht="12.75">
      <c r="A83" s="286"/>
      <c r="B83" s="287" t="s">
        <v>273</v>
      </c>
      <c r="C83" s="218"/>
      <c r="D83" s="218"/>
      <c r="E83" s="248" t="s">
        <v>274</v>
      </c>
      <c r="F83" s="250"/>
      <c r="G83" s="247">
        <f>G86+G90</f>
        <v>3219525</v>
      </c>
    </row>
    <row r="84" spans="1:7" ht="12.75">
      <c r="A84" s="286"/>
      <c r="B84" s="287"/>
      <c r="C84" s="218"/>
      <c r="D84" s="218"/>
      <c r="E84" s="248" t="s">
        <v>275</v>
      </c>
      <c r="F84" s="250"/>
      <c r="G84" s="246"/>
    </row>
    <row r="85" spans="1:7" ht="12.75">
      <c r="A85" s="286"/>
      <c r="B85" s="287"/>
      <c r="C85" s="218"/>
      <c r="D85" s="218"/>
      <c r="E85" s="248" t="s">
        <v>246</v>
      </c>
      <c r="F85" s="250"/>
      <c r="G85" s="246"/>
    </row>
    <row r="86" spans="1:7" ht="12.75">
      <c r="A86" s="286"/>
      <c r="B86" s="287"/>
      <c r="C86" s="218"/>
      <c r="D86" s="218"/>
      <c r="E86" s="248"/>
      <c r="F86" s="250" t="s">
        <v>241</v>
      </c>
      <c r="G86" s="251">
        <v>2319525</v>
      </c>
    </row>
    <row r="87" spans="1:7" ht="12.75">
      <c r="A87" s="286"/>
      <c r="B87" s="287"/>
      <c r="C87" s="218"/>
      <c r="D87" s="218"/>
      <c r="E87" s="248"/>
      <c r="F87" s="250" t="s">
        <v>246</v>
      </c>
      <c r="G87" s="246"/>
    </row>
    <row r="88" spans="1:7" ht="12.75">
      <c r="A88" s="286"/>
      <c r="B88" s="287"/>
      <c r="C88" s="218"/>
      <c r="D88" s="218"/>
      <c r="E88" s="248"/>
      <c r="F88" s="250" t="s">
        <v>250</v>
      </c>
      <c r="G88" s="251">
        <v>1842083</v>
      </c>
    </row>
    <row r="89" spans="1:7" ht="12.75">
      <c r="A89" s="286"/>
      <c r="B89" s="287"/>
      <c r="C89" s="218"/>
      <c r="D89" s="218"/>
      <c r="E89" s="248" t="s">
        <v>240</v>
      </c>
      <c r="F89" s="250"/>
      <c r="G89" s="246"/>
    </row>
    <row r="90" spans="1:7" ht="12.75">
      <c r="A90" s="286"/>
      <c r="B90" s="287"/>
      <c r="C90" s="218"/>
      <c r="D90" s="218"/>
      <c r="E90" s="248"/>
      <c r="F90" s="250" t="s">
        <v>251</v>
      </c>
      <c r="G90" s="251">
        <v>900000</v>
      </c>
    </row>
    <row r="91" spans="1:7" ht="12.75">
      <c r="A91" s="286"/>
      <c r="B91" s="265" t="s">
        <v>276</v>
      </c>
      <c r="C91" s="267"/>
      <c r="D91" s="267"/>
      <c r="E91" s="305" t="s">
        <v>277</v>
      </c>
      <c r="F91" s="290"/>
      <c r="G91" s="292">
        <f>G93</f>
        <v>1000</v>
      </c>
    </row>
    <row r="92" spans="1:7" ht="12.75">
      <c r="A92" s="286"/>
      <c r="B92" s="244"/>
      <c r="C92" s="218"/>
      <c r="D92" s="218"/>
      <c r="E92" s="248" t="s">
        <v>246</v>
      </c>
      <c r="F92" s="250"/>
      <c r="G92" s="251"/>
    </row>
    <row r="93" spans="1:7" ht="12.75">
      <c r="A93" s="286"/>
      <c r="B93" s="244"/>
      <c r="C93" s="218"/>
      <c r="D93" s="218"/>
      <c r="E93" s="248"/>
      <c r="F93" s="250" t="s">
        <v>247</v>
      </c>
      <c r="G93" s="251">
        <v>1000</v>
      </c>
    </row>
    <row r="94" spans="1:7" ht="12.75">
      <c r="A94" s="286"/>
      <c r="B94" s="265" t="s">
        <v>278</v>
      </c>
      <c r="C94" s="267"/>
      <c r="D94" s="267"/>
      <c r="E94" s="306" t="s">
        <v>267</v>
      </c>
      <c r="F94" s="307"/>
      <c r="G94" s="308">
        <v>15000</v>
      </c>
    </row>
    <row r="95" spans="1:7" ht="12.75">
      <c r="A95" s="286"/>
      <c r="B95" s="244"/>
      <c r="C95" s="218"/>
      <c r="D95" s="218"/>
      <c r="E95" s="248" t="s">
        <v>246</v>
      </c>
      <c r="F95" s="250"/>
      <c r="G95" s="251"/>
    </row>
    <row r="96" spans="1:7" ht="12.75">
      <c r="A96" s="291"/>
      <c r="B96" s="244"/>
      <c r="C96" s="218"/>
      <c r="D96" s="218"/>
      <c r="E96" s="248"/>
      <c r="F96" s="250" t="s">
        <v>241</v>
      </c>
      <c r="G96" s="309">
        <v>15000</v>
      </c>
    </row>
    <row r="97" spans="1:7" ht="12.75">
      <c r="A97" s="310" t="s">
        <v>279</v>
      </c>
      <c r="B97" s="238"/>
      <c r="C97" s="239"/>
      <c r="D97" s="239"/>
      <c r="E97" s="240" t="s">
        <v>280</v>
      </c>
      <c r="F97" s="241"/>
      <c r="G97" s="311">
        <f>G98</f>
        <v>150000</v>
      </c>
    </row>
    <row r="98" spans="1:7" ht="12.75">
      <c r="A98" s="243"/>
      <c r="B98" s="244" t="s">
        <v>281</v>
      </c>
      <c r="C98" s="218"/>
      <c r="D98" s="218"/>
      <c r="E98" s="262" t="s">
        <v>282</v>
      </c>
      <c r="F98" s="263"/>
      <c r="G98" s="264">
        <f>G101</f>
        <v>150000</v>
      </c>
    </row>
    <row r="99" spans="1:7" ht="12.75">
      <c r="A99" s="243"/>
      <c r="B99" s="244"/>
      <c r="C99" s="218"/>
      <c r="D99" s="218"/>
      <c r="E99" s="262" t="s">
        <v>283</v>
      </c>
      <c r="F99" s="263"/>
      <c r="G99" s="255"/>
    </row>
    <row r="100" spans="1:7" ht="12.75">
      <c r="A100" s="243"/>
      <c r="B100" s="244"/>
      <c r="C100" s="218"/>
      <c r="D100" s="218"/>
      <c r="E100" s="248" t="s">
        <v>246</v>
      </c>
      <c r="F100" s="263"/>
      <c r="G100" s="255"/>
    </row>
    <row r="101" spans="1:7" ht="12.75">
      <c r="A101" s="256"/>
      <c r="B101" s="257"/>
      <c r="C101" s="258"/>
      <c r="D101" s="258"/>
      <c r="E101" s="259"/>
      <c r="F101" s="260" t="s">
        <v>241</v>
      </c>
      <c r="G101" s="261">
        <v>150000</v>
      </c>
    </row>
    <row r="102" spans="1:7" ht="12.75">
      <c r="A102" s="237" t="s">
        <v>284</v>
      </c>
      <c r="B102" s="238"/>
      <c r="C102" s="239"/>
      <c r="D102" s="239"/>
      <c r="E102" s="240" t="s">
        <v>96</v>
      </c>
      <c r="F102" s="312"/>
      <c r="G102" s="242">
        <f>SUM(G103:G107)</f>
        <v>4171161</v>
      </c>
    </row>
    <row r="103" spans="1:7" ht="12.75">
      <c r="A103" s="293"/>
      <c r="B103" s="244" t="s">
        <v>285</v>
      </c>
      <c r="C103" s="218"/>
      <c r="D103" s="218"/>
      <c r="E103" s="262" t="s">
        <v>286</v>
      </c>
      <c r="F103" s="263"/>
      <c r="G103" s="264">
        <v>3529161</v>
      </c>
    </row>
    <row r="104" spans="1:7" ht="12.75">
      <c r="A104" s="293"/>
      <c r="B104" s="244"/>
      <c r="C104" s="218"/>
      <c r="D104" s="218"/>
      <c r="E104" s="262" t="s">
        <v>287</v>
      </c>
      <c r="F104" s="263"/>
      <c r="G104" s="264"/>
    </row>
    <row r="105" spans="1:7" ht="12.75">
      <c r="A105" s="243"/>
      <c r="B105" s="244" t="s">
        <v>288</v>
      </c>
      <c r="C105" s="218"/>
      <c r="D105" s="218"/>
      <c r="E105" s="262" t="s">
        <v>289</v>
      </c>
      <c r="F105" s="250"/>
      <c r="G105" s="264">
        <v>194000</v>
      </c>
    </row>
    <row r="106" spans="1:7" ht="12.75">
      <c r="A106" s="243"/>
      <c r="B106" s="244"/>
      <c r="C106" s="218"/>
      <c r="D106" s="218"/>
      <c r="E106" s="262"/>
      <c r="F106" s="250"/>
      <c r="G106" s="264"/>
    </row>
    <row r="107" spans="1:7" ht="12.75">
      <c r="A107" s="243"/>
      <c r="B107" s="244" t="s">
        <v>288</v>
      </c>
      <c r="C107" s="218"/>
      <c r="D107" s="218"/>
      <c r="E107" s="262" t="s">
        <v>290</v>
      </c>
      <c r="F107" s="250"/>
      <c r="G107" s="264">
        <v>448000</v>
      </c>
    </row>
    <row r="108" spans="1:7" ht="12.75">
      <c r="A108" s="279" t="s">
        <v>291</v>
      </c>
      <c r="B108" s="238"/>
      <c r="C108" s="239"/>
      <c r="D108" s="239"/>
      <c r="E108" s="240" t="s">
        <v>109</v>
      </c>
      <c r="F108" s="241"/>
      <c r="G108" s="242">
        <f>G109+G114+G119+G126+G131+G140+G146+G155+G162+G165</f>
        <v>15934629</v>
      </c>
    </row>
    <row r="109" spans="1:7" ht="12.75">
      <c r="A109" s="283"/>
      <c r="B109" s="287" t="s">
        <v>292</v>
      </c>
      <c r="C109" s="218"/>
      <c r="D109" s="218"/>
      <c r="E109" s="218" t="s">
        <v>293</v>
      </c>
      <c r="F109" s="245"/>
      <c r="G109" s="313">
        <f>G111</f>
        <v>805000</v>
      </c>
    </row>
    <row r="110" spans="1:7" ht="12.75">
      <c r="A110" s="286"/>
      <c r="B110" s="287"/>
      <c r="C110" s="218"/>
      <c r="D110" s="218"/>
      <c r="E110" s="248" t="s">
        <v>240</v>
      </c>
      <c r="F110" s="245"/>
      <c r="G110" s="314"/>
    </row>
    <row r="111" spans="1:7" ht="12.75">
      <c r="A111" s="286"/>
      <c r="B111" s="287"/>
      <c r="C111" s="218"/>
      <c r="D111" s="218"/>
      <c r="E111" s="218"/>
      <c r="F111" s="250" t="s">
        <v>241</v>
      </c>
      <c r="G111" s="301">
        <v>805000</v>
      </c>
    </row>
    <row r="112" spans="1:7" ht="12.75">
      <c r="A112" s="286"/>
      <c r="B112" s="287"/>
      <c r="C112" s="218"/>
      <c r="D112" s="218"/>
      <c r="E112" s="248"/>
      <c r="F112" s="250" t="s">
        <v>246</v>
      </c>
      <c r="G112" s="314"/>
    </row>
    <row r="113" spans="1:7" ht="12.75">
      <c r="A113" s="286"/>
      <c r="B113" s="288"/>
      <c r="C113" s="258"/>
      <c r="D113" s="258"/>
      <c r="E113" s="259"/>
      <c r="F113" s="260" t="s">
        <v>250</v>
      </c>
      <c r="G113" s="304">
        <v>708000</v>
      </c>
    </row>
    <row r="114" spans="1:7" ht="12.75">
      <c r="A114" s="286"/>
      <c r="B114" s="284" t="s">
        <v>294</v>
      </c>
      <c r="C114" s="267"/>
      <c r="D114" s="267"/>
      <c r="E114" s="267" t="s">
        <v>295</v>
      </c>
      <c r="F114" s="274"/>
      <c r="G114" s="315">
        <f>G116</f>
        <v>80000</v>
      </c>
    </row>
    <row r="115" spans="1:7" ht="12.75">
      <c r="A115" s="286"/>
      <c r="B115" s="287"/>
      <c r="C115" s="218"/>
      <c r="D115" s="218"/>
      <c r="E115" s="248" t="s">
        <v>240</v>
      </c>
      <c r="F115" s="245"/>
      <c r="G115" s="314"/>
    </row>
    <row r="116" spans="1:7" ht="12.75">
      <c r="A116" s="286"/>
      <c r="B116" s="287"/>
      <c r="C116" s="218"/>
      <c r="D116" s="218"/>
      <c r="E116" s="218"/>
      <c r="F116" s="250" t="s">
        <v>241</v>
      </c>
      <c r="G116" s="301">
        <v>80000</v>
      </c>
    </row>
    <row r="117" spans="1:7" ht="12.75">
      <c r="A117" s="286"/>
      <c r="B117" s="287"/>
      <c r="C117" s="218"/>
      <c r="D117" s="218"/>
      <c r="E117" s="248"/>
      <c r="F117" s="250" t="s">
        <v>246</v>
      </c>
      <c r="G117" s="314"/>
    </row>
    <row r="118" spans="1:7" ht="12.75">
      <c r="A118" s="286"/>
      <c r="B118" s="288"/>
      <c r="C118" s="258"/>
      <c r="D118" s="258"/>
      <c r="E118" s="258"/>
      <c r="F118" s="260" t="s">
        <v>250</v>
      </c>
      <c r="G118" s="304">
        <v>48000</v>
      </c>
    </row>
    <row r="119" spans="1:7" ht="12.75">
      <c r="A119" s="286"/>
      <c r="B119" s="284" t="s">
        <v>296</v>
      </c>
      <c r="C119" s="267"/>
      <c r="D119" s="267"/>
      <c r="E119" s="266" t="s">
        <v>297</v>
      </c>
      <c r="F119" s="274"/>
      <c r="G119" s="316">
        <f>G121+G125</f>
        <v>1389767</v>
      </c>
    </row>
    <row r="120" spans="1:7" ht="12.75">
      <c r="A120" s="286"/>
      <c r="B120" s="287"/>
      <c r="C120" s="218"/>
      <c r="D120" s="218"/>
      <c r="E120" s="271" t="s">
        <v>246</v>
      </c>
      <c r="F120" s="245"/>
      <c r="G120" s="317"/>
    </row>
    <row r="121" spans="1:7" ht="12.75">
      <c r="A121" s="286"/>
      <c r="B121" s="287"/>
      <c r="C121" s="218"/>
      <c r="D121" s="218"/>
      <c r="E121" s="271"/>
      <c r="F121" s="250" t="s">
        <v>241</v>
      </c>
      <c r="G121" s="318">
        <v>1289767</v>
      </c>
    </row>
    <row r="122" spans="1:7" ht="12.75">
      <c r="A122" s="286"/>
      <c r="B122" s="287"/>
      <c r="C122" s="218"/>
      <c r="D122" s="218"/>
      <c r="E122" s="271"/>
      <c r="F122" s="250" t="s">
        <v>246</v>
      </c>
      <c r="G122" s="319"/>
    </row>
    <row r="123" spans="1:7" ht="12.75">
      <c r="A123" s="286"/>
      <c r="B123" s="287"/>
      <c r="C123" s="218"/>
      <c r="D123" s="218"/>
      <c r="E123" s="271"/>
      <c r="F123" s="250" t="s">
        <v>250</v>
      </c>
      <c r="G123" s="318">
        <v>1182285</v>
      </c>
    </row>
    <row r="124" spans="1:7" ht="12.75">
      <c r="A124" s="286"/>
      <c r="B124" s="287"/>
      <c r="C124" s="218"/>
      <c r="D124" s="218"/>
      <c r="E124" s="271" t="s">
        <v>246</v>
      </c>
      <c r="F124" s="250"/>
      <c r="G124" s="318"/>
    </row>
    <row r="125" spans="1:7" ht="12.75">
      <c r="A125" s="286"/>
      <c r="B125" s="287"/>
      <c r="C125" s="218"/>
      <c r="D125" s="218"/>
      <c r="E125" s="271"/>
      <c r="F125" s="250" t="s">
        <v>251</v>
      </c>
      <c r="G125" s="318">
        <v>100000</v>
      </c>
    </row>
    <row r="126" spans="1:7" ht="12.75">
      <c r="A126" s="286"/>
      <c r="B126" s="265" t="s">
        <v>298</v>
      </c>
      <c r="C126" s="267"/>
      <c r="D126" s="267"/>
      <c r="E126" s="267" t="s">
        <v>299</v>
      </c>
      <c r="F126" s="267"/>
      <c r="G126" s="315">
        <f>G128</f>
        <v>429000</v>
      </c>
    </row>
    <row r="127" spans="1:7" ht="12.75">
      <c r="A127" s="286"/>
      <c r="B127" s="244"/>
      <c r="C127" s="218"/>
      <c r="D127" s="218"/>
      <c r="E127" s="248" t="s">
        <v>246</v>
      </c>
      <c r="F127" s="218"/>
      <c r="G127" s="314"/>
    </row>
    <row r="128" spans="1:7" ht="12.75">
      <c r="A128" s="286"/>
      <c r="B128" s="244"/>
      <c r="C128" s="218"/>
      <c r="D128" s="218"/>
      <c r="E128" s="218"/>
      <c r="F128" s="248" t="s">
        <v>241</v>
      </c>
      <c r="G128" s="301">
        <v>429000</v>
      </c>
    </row>
    <row r="129" spans="1:7" ht="12.75">
      <c r="A129" s="286"/>
      <c r="B129" s="244"/>
      <c r="C129" s="218"/>
      <c r="D129" s="218"/>
      <c r="E129" s="248"/>
      <c r="F129" s="248" t="s">
        <v>246</v>
      </c>
      <c r="G129" s="320"/>
    </row>
    <row r="130" spans="1:7" ht="12.75">
      <c r="A130" s="286"/>
      <c r="B130" s="257"/>
      <c r="C130" s="258"/>
      <c r="D130" s="258"/>
      <c r="E130" s="258"/>
      <c r="F130" s="259" t="s">
        <v>250</v>
      </c>
      <c r="G130" s="304">
        <v>377000</v>
      </c>
    </row>
    <row r="131" spans="1:7" ht="12.75">
      <c r="A131" s="286"/>
      <c r="B131" s="284" t="s">
        <v>300</v>
      </c>
      <c r="C131" s="267"/>
      <c r="D131" s="267"/>
      <c r="E131" s="275" t="s">
        <v>171</v>
      </c>
      <c r="F131" s="276"/>
      <c r="G131" s="292">
        <f>G133+G139</f>
        <v>5460800</v>
      </c>
    </row>
    <row r="132" spans="1:8" ht="12.75">
      <c r="A132" s="286"/>
      <c r="B132" s="287"/>
      <c r="C132" s="218"/>
      <c r="D132" s="218"/>
      <c r="E132" s="271" t="s">
        <v>240</v>
      </c>
      <c r="F132" s="245"/>
      <c r="G132" s="246"/>
      <c r="H132" s="321"/>
    </row>
    <row r="133" spans="1:7" ht="12.75">
      <c r="A133" s="286"/>
      <c r="B133" s="287"/>
      <c r="C133" s="258"/>
      <c r="D133" s="258"/>
      <c r="E133" s="243"/>
      <c r="F133" s="250" t="s">
        <v>241</v>
      </c>
      <c r="G133" s="251">
        <v>5310800</v>
      </c>
    </row>
    <row r="134" spans="1:7" ht="12.75">
      <c r="A134" s="286"/>
      <c r="B134" s="287"/>
      <c r="C134" s="218"/>
      <c r="D134" s="218"/>
      <c r="E134" s="271"/>
      <c r="F134" s="250" t="s">
        <v>246</v>
      </c>
      <c r="G134" s="322"/>
    </row>
    <row r="135" spans="1:9" ht="12.75">
      <c r="A135" s="286"/>
      <c r="B135" s="287"/>
      <c r="C135" s="218"/>
      <c r="D135" s="218"/>
      <c r="E135" s="243"/>
      <c r="F135" s="323" t="s">
        <v>250</v>
      </c>
      <c r="G135" s="251">
        <v>4007100</v>
      </c>
      <c r="I135" s="218"/>
    </row>
    <row r="136" spans="1:9" ht="12.75">
      <c r="A136" s="286"/>
      <c r="B136" s="287"/>
      <c r="C136" s="218"/>
      <c r="D136" s="218"/>
      <c r="E136" s="243"/>
      <c r="F136" s="324" t="s">
        <v>246</v>
      </c>
      <c r="G136" s="251"/>
      <c r="I136" s="218"/>
    </row>
    <row r="137" spans="1:9" ht="12.75">
      <c r="A137" s="286"/>
      <c r="B137" s="287"/>
      <c r="C137" s="218"/>
      <c r="D137" s="218"/>
      <c r="E137" s="243"/>
      <c r="F137" s="323" t="s">
        <v>301</v>
      </c>
      <c r="G137" s="251">
        <v>575000</v>
      </c>
      <c r="I137" s="218"/>
    </row>
    <row r="138" spans="1:9" ht="12.75">
      <c r="A138" s="286"/>
      <c r="B138" s="287"/>
      <c r="C138" s="218"/>
      <c r="D138" s="218"/>
      <c r="E138" s="271" t="s">
        <v>246</v>
      </c>
      <c r="F138" s="250"/>
      <c r="G138" s="251"/>
      <c r="I138" s="218"/>
    </row>
    <row r="139" spans="1:9" ht="12.75">
      <c r="A139" s="291"/>
      <c r="B139" s="288"/>
      <c r="C139" s="258"/>
      <c r="D139" s="258"/>
      <c r="E139" s="256"/>
      <c r="F139" s="260" t="s">
        <v>251</v>
      </c>
      <c r="G139" s="261">
        <v>150000</v>
      </c>
      <c r="I139" s="218"/>
    </row>
    <row r="140" spans="1:9" ht="12.75">
      <c r="A140" s="283"/>
      <c r="B140" s="284" t="s">
        <v>302</v>
      </c>
      <c r="C140" s="267"/>
      <c r="D140" s="267"/>
      <c r="E140" s="325" t="s">
        <v>303</v>
      </c>
      <c r="F140" s="307"/>
      <c r="G140" s="292">
        <f>G142</f>
        <v>1847900</v>
      </c>
      <c r="I140" s="218"/>
    </row>
    <row r="141" spans="1:9" ht="12.75">
      <c r="A141" s="286"/>
      <c r="B141" s="287"/>
      <c r="C141" s="218"/>
      <c r="D141" s="218"/>
      <c r="E141" s="243" t="s">
        <v>246</v>
      </c>
      <c r="F141" s="250"/>
      <c r="G141" s="251"/>
      <c r="I141" s="218"/>
    </row>
    <row r="142" spans="1:9" ht="12.75">
      <c r="A142" s="286"/>
      <c r="B142" s="287"/>
      <c r="C142" s="218"/>
      <c r="D142" s="218"/>
      <c r="E142" s="243"/>
      <c r="F142" s="250" t="s">
        <v>241</v>
      </c>
      <c r="G142" s="251">
        <v>1847900</v>
      </c>
      <c r="I142" s="218"/>
    </row>
    <row r="143" spans="1:9" ht="12.75">
      <c r="A143" s="286"/>
      <c r="B143" s="287"/>
      <c r="C143" s="218"/>
      <c r="D143" s="218"/>
      <c r="E143" s="243"/>
      <c r="F143" s="250" t="s">
        <v>246</v>
      </c>
      <c r="G143" s="251"/>
      <c r="I143" s="218"/>
    </row>
    <row r="144" spans="1:9" ht="12.75">
      <c r="A144" s="286"/>
      <c r="B144" s="287"/>
      <c r="C144" s="218"/>
      <c r="D144" s="218"/>
      <c r="E144" s="243"/>
      <c r="F144" s="250" t="s">
        <v>250</v>
      </c>
      <c r="G144" s="251">
        <v>1617400</v>
      </c>
      <c r="I144" s="218"/>
    </row>
    <row r="145" spans="1:9" ht="12.75">
      <c r="A145" s="286"/>
      <c r="B145" s="287"/>
      <c r="C145" s="218"/>
      <c r="D145" s="218"/>
      <c r="E145" s="243"/>
      <c r="F145" s="250"/>
      <c r="G145" s="251"/>
      <c r="I145" s="218"/>
    </row>
    <row r="146" spans="1:9" ht="12.75">
      <c r="A146" s="286"/>
      <c r="B146" s="284" t="s">
        <v>304</v>
      </c>
      <c r="C146" s="267"/>
      <c r="D146" s="267"/>
      <c r="E146" s="266" t="s">
        <v>160</v>
      </c>
      <c r="F146" s="274"/>
      <c r="G146" s="292">
        <f>G148+G154</f>
        <v>4786100</v>
      </c>
      <c r="I146" s="218"/>
    </row>
    <row r="147" spans="1:9" ht="12.75">
      <c r="A147" s="286"/>
      <c r="B147" s="287"/>
      <c r="C147" s="218"/>
      <c r="D147" s="218"/>
      <c r="E147" s="271" t="s">
        <v>246</v>
      </c>
      <c r="F147" s="245"/>
      <c r="G147" s="326"/>
      <c r="I147" s="218"/>
    </row>
    <row r="148" spans="1:9" ht="12.75">
      <c r="A148" s="286"/>
      <c r="B148" s="287"/>
      <c r="C148" s="218"/>
      <c r="D148" s="218"/>
      <c r="E148" s="243"/>
      <c r="F148" s="250" t="s">
        <v>305</v>
      </c>
      <c r="G148" s="251">
        <v>4361100</v>
      </c>
      <c r="I148" s="218"/>
    </row>
    <row r="149" spans="1:9" ht="12.75">
      <c r="A149" s="286"/>
      <c r="B149" s="287"/>
      <c r="C149" s="218"/>
      <c r="D149" s="218"/>
      <c r="E149" s="271"/>
      <c r="F149" s="250" t="s">
        <v>246</v>
      </c>
      <c r="G149" s="255"/>
      <c r="I149" s="218"/>
    </row>
    <row r="150" spans="1:9" ht="12.75">
      <c r="A150" s="286"/>
      <c r="B150" s="287"/>
      <c r="C150" s="239"/>
      <c r="D150" s="239"/>
      <c r="E150" s="243"/>
      <c r="F150" s="323" t="s">
        <v>250</v>
      </c>
      <c r="G150" s="251">
        <v>3642100</v>
      </c>
      <c r="I150" s="218"/>
    </row>
    <row r="151" spans="1:9" ht="12.75">
      <c r="A151" s="286"/>
      <c r="B151" s="287"/>
      <c r="C151" s="218"/>
      <c r="D151" s="218"/>
      <c r="E151" s="243"/>
      <c r="F151" s="250" t="s">
        <v>246</v>
      </c>
      <c r="G151" s="327"/>
      <c r="I151" s="218"/>
    </row>
    <row r="152" spans="1:9" ht="12.75">
      <c r="A152" s="286"/>
      <c r="B152" s="287"/>
      <c r="C152" s="218"/>
      <c r="D152" s="218"/>
      <c r="E152" s="271"/>
      <c r="F152" s="323" t="s">
        <v>301</v>
      </c>
      <c r="G152" s="251">
        <v>206000</v>
      </c>
      <c r="I152" s="218"/>
    </row>
    <row r="153" spans="1:9" ht="12.75">
      <c r="A153" s="286"/>
      <c r="B153" s="287"/>
      <c r="C153" s="218"/>
      <c r="D153" s="218"/>
      <c r="E153" s="271" t="s">
        <v>246</v>
      </c>
      <c r="F153" s="323"/>
      <c r="G153" s="327"/>
      <c r="I153" s="218"/>
    </row>
    <row r="154" spans="1:9" ht="12.75">
      <c r="A154" s="286"/>
      <c r="B154" s="287"/>
      <c r="C154" s="218"/>
      <c r="D154" s="218"/>
      <c r="E154" s="271"/>
      <c r="F154" s="324" t="s">
        <v>251</v>
      </c>
      <c r="G154" s="251">
        <v>425000</v>
      </c>
      <c r="I154" s="218"/>
    </row>
    <row r="155" spans="1:9" ht="12.75">
      <c r="A155" s="243"/>
      <c r="B155" s="265" t="s">
        <v>306</v>
      </c>
      <c r="C155" s="267"/>
      <c r="D155" s="267"/>
      <c r="E155" s="275" t="s">
        <v>307</v>
      </c>
      <c r="F155" s="290"/>
      <c r="G155" s="292">
        <f>G157+G161</f>
        <v>918900</v>
      </c>
      <c r="I155" s="218"/>
    </row>
    <row r="156" spans="1:9" ht="12.75">
      <c r="A156" s="243"/>
      <c r="B156" s="244"/>
      <c r="C156" s="218"/>
      <c r="D156" s="218"/>
      <c r="E156" s="271" t="s">
        <v>246</v>
      </c>
      <c r="F156" s="250"/>
      <c r="G156" s="322"/>
      <c r="I156" s="218"/>
    </row>
    <row r="157" spans="1:9" ht="12.75">
      <c r="A157" s="243"/>
      <c r="B157" s="244"/>
      <c r="C157" s="218"/>
      <c r="D157" s="218"/>
      <c r="E157" s="271"/>
      <c r="F157" s="250" t="s">
        <v>241</v>
      </c>
      <c r="G157" s="251">
        <v>668900</v>
      </c>
      <c r="I157" s="218"/>
    </row>
    <row r="158" spans="1:9" ht="12.75">
      <c r="A158" s="243"/>
      <c r="B158" s="244"/>
      <c r="C158" s="218"/>
      <c r="D158" s="218"/>
      <c r="E158" s="271"/>
      <c r="F158" s="250" t="s">
        <v>246</v>
      </c>
      <c r="G158" s="322"/>
      <c r="I158" s="218"/>
    </row>
    <row r="159" spans="1:9" ht="12.75">
      <c r="A159" s="243"/>
      <c r="B159" s="244"/>
      <c r="C159" s="258"/>
      <c r="D159" s="258"/>
      <c r="E159" s="271"/>
      <c r="F159" s="250" t="s">
        <v>250</v>
      </c>
      <c r="G159" s="251">
        <v>628344</v>
      </c>
      <c r="I159" s="218"/>
    </row>
    <row r="160" spans="1:9" ht="12.75">
      <c r="A160" s="243"/>
      <c r="B160" s="244"/>
      <c r="C160" s="218"/>
      <c r="D160" s="218"/>
      <c r="E160" s="271" t="s">
        <v>246</v>
      </c>
      <c r="F160" s="250"/>
      <c r="G160" s="251"/>
      <c r="I160" s="218"/>
    </row>
    <row r="161" spans="1:9" ht="12.75">
      <c r="A161" s="243"/>
      <c r="B161" s="257"/>
      <c r="C161" s="218"/>
      <c r="D161" s="218"/>
      <c r="E161" s="289"/>
      <c r="F161" s="260" t="s">
        <v>251</v>
      </c>
      <c r="G161" s="261">
        <v>250000</v>
      </c>
      <c r="I161" s="218"/>
    </row>
    <row r="162" spans="1:9" ht="12.75">
      <c r="A162" s="286"/>
      <c r="B162" s="287" t="s">
        <v>308</v>
      </c>
      <c r="C162" s="218"/>
      <c r="D162" s="218"/>
      <c r="E162" s="218" t="s">
        <v>309</v>
      </c>
      <c r="F162" s="245"/>
      <c r="G162" s="264">
        <f>G164</f>
        <v>100000</v>
      </c>
      <c r="I162" s="218"/>
    </row>
    <row r="163" spans="1:9" ht="12.75">
      <c r="A163" s="286"/>
      <c r="B163" s="287"/>
      <c r="C163" s="218"/>
      <c r="D163" s="218"/>
      <c r="E163" s="218" t="s">
        <v>246</v>
      </c>
      <c r="F163" s="245"/>
      <c r="G163" s="255"/>
      <c r="I163" s="218"/>
    </row>
    <row r="164" spans="1:9" ht="12.75">
      <c r="A164" s="286"/>
      <c r="B164" s="287"/>
      <c r="C164" s="218"/>
      <c r="D164" s="218"/>
      <c r="E164" s="218"/>
      <c r="F164" s="250" t="s">
        <v>241</v>
      </c>
      <c r="G164" s="251">
        <v>100000</v>
      </c>
      <c r="I164" s="218"/>
    </row>
    <row r="165" spans="1:9" ht="12.75">
      <c r="A165" s="286"/>
      <c r="B165" s="328" t="s">
        <v>310</v>
      </c>
      <c r="C165" s="267"/>
      <c r="D165" s="267"/>
      <c r="E165" s="266" t="s">
        <v>267</v>
      </c>
      <c r="F165" s="274"/>
      <c r="G165" s="329">
        <f>G167</f>
        <v>117162</v>
      </c>
      <c r="I165" s="218"/>
    </row>
    <row r="166" spans="1:9" ht="12.75">
      <c r="A166" s="286"/>
      <c r="B166" s="218"/>
      <c r="C166" s="218"/>
      <c r="D166" s="218"/>
      <c r="E166" s="271" t="s">
        <v>246</v>
      </c>
      <c r="F166" s="250"/>
      <c r="G166" s="330"/>
      <c r="I166" s="218"/>
    </row>
    <row r="167" spans="1:9" ht="12.75">
      <c r="A167" s="291"/>
      <c r="B167" s="258"/>
      <c r="C167" s="258"/>
      <c r="D167" s="258"/>
      <c r="E167" s="289"/>
      <c r="F167" s="260" t="s">
        <v>241</v>
      </c>
      <c r="G167" s="331">
        <v>117162</v>
      </c>
      <c r="I167" s="218"/>
    </row>
    <row r="168" spans="1:7" ht="12.75">
      <c r="A168" s="273" t="s">
        <v>311</v>
      </c>
      <c r="B168" s="238"/>
      <c r="C168" s="239"/>
      <c r="D168" s="239"/>
      <c r="E168" s="240" t="s">
        <v>113</v>
      </c>
      <c r="F168" s="241"/>
      <c r="G168" s="242">
        <f>G169+G172</f>
        <v>1031600</v>
      </c>
    </row>
    <row r="169" spans="1:7" ht="12.75">
      <c r="A169" s="243"/>
      <c r="B169" s="244" t="s">
        <v>312</v>
      </c>
      <c r="C169" s="218"/>
      <c r="D169" s="218"/>
      <c r="E169" s="262" t="s">
        <v>313</v>
      </c>
      <c r="F169" s="245"/>
      <c r="G169" s="247">
        <f>G171</f>
        <v>500000</v>
      </c>
    </row>
    <row r="170" spans="1:7" ht="12.75">
      <c r="A170" s="243"/>
      <c r="B170" s="244"/>
      <c r="C170" s="218"/>
      <c r="D170" s="218"/>
      <c r="E170" s="248" t="s">
        <v>246</v>
      </c>
      <c r="F170" s="250"/>
      <c r="G170" s="246"/>
    </row>
    <row r="171" spans="1:7" ht="12.75">
      <c r="A171" s="243"/>
      <c r="B171" s="257"/>
      <c r="C171" s="258"/>
      <c r="D171" s="258"/>
      <c r="E171" s="259"/>
      <c r="F171" s="260" t="s">
        <v>251</v>
      </c>
      <c r="G171" s="261">
        <v>500000</v>
      </c>
    </row>
    <row r="172" spans="1:7" ht="12.75">
      <c r="A172" s="243"/>
      <c r="B172" s="244" t="s">
        <v>114</v>
      </c>
      <c r="C172" s="218"/>
      <c r="D172" s="218"/>
      <c r="E172" s="262" t="s">
        <v>314</v>
      </c>
      <c r="F172" s="263"/>
      <c r="G172" s="264">
        <f>G176</f>
        <v>531600</v>
      </c>
    </row>
    <row r="173" spans="1:7" ht="12.75">
      <c r="A173" s="243"/>
      <c r="B173" s="244"/>
      <c r="C173" s="218"/>
      <c r="D173" s="218"/>
      <c r="E173" s="262" t="s">
        <v>315</v>
      </c>
      <c r="F173" s="263"/>
      <c r="G173" s="322"/>
    </row>
    <row r="174" spans="1:7" ht="12.75">
      <c r="A174" s="243"/>
      <c r="B174" s="244"/>
      <c r="C174" s="218"/>
      <c r="D174" s="218"/>
      <c r="E174" s="262" t="s">
        <v>119</v>
      </c>
      <c r="F174" s="263"/>
      <c r="G174" s="322"/>
    </row>
    <row r="175" spans="1:7" ht="12.75">
      <c r="A175" s="243"/>
      <c r="B175" s="244"/>
      <c r="C175" s="218"/>
      <c r="D175" s="218"/>
      <c r="E175" s="248" t="s">
        <v>240</v>
      </c>
      <c r="F175" s="263"/>
      <c r="G175" s="322"/>
    </row>
    <row r="176" spans="1:7" ht="12.75">
      <c r="A176" s="243"/>
      <c r="B176" s="244"/>
      <c r="C176" s="218"/>
      <c r="D176" s="218"/>
      <c r="E176" s="248"/>
      <c r="F176" s="250" t="s">
        <v>241</v>
      </c>
      <c r="G176" s="251">
        <v>531600</v>
      </c>
    </row>
    <row r="177" spans="1:7" ht="12.75">
      <c r="A177" s="332" t="s">
        <v>316</v>
      </c>
      <c r="B177" s="238"/>
      <c r="C177" s="239"/>
      <c r="D177" s="239"/>
      <c r="E177" s="240" t="s">
        <v>317</v>
      </c>
      <c r="F177" s="241"/>
      <c r="G177" s="242">
        <f>G178+G183+G192+G197+G202</f>
        <v>5137600</v>
      </c>
    </row>
    <row r="178" spans="1:7" ht="12.75">
      <c r="A178" s="333"/>
      <c r="B178" s="287" t="s">
        <v>318</v>
      </c>
      <c r="C178" s="218"/>
      <c r="D178" s="218"/>
      <c r="E178" s="275" t="s">
        <v>319</v>
      </c>
      <c r="F178" s="276"/>
      <c r="G178" s="292">
        <f>G180</f>
        <v>1375000</v>
      </c>
    </row>
    <row r="179" spans="1:7" ht="12.75">
      <c r="A179" s="334"/>
      <c r="B179" s="287"/>
      <c r="C179" s="218"/>
      <c r="D179" s="218"/>
      <c r="E179" s="271" t="s">
        <v>246</v>
      </c>
      <c r="F179" s="263"/>
      <c r="G179" s="264"/>
    </row>
    <row r="180" spans="1:7" ht="12.75">
      <c r="A180" s="334"/>
      <c r="B180" s="287"/>
      <c r="C180" s="218"/>
      <c r="D180" s="218"/>
      <c r="E180" s="271"/>
      <c r="F180" s="250" t="s">
        <v>241</v>
      </c>
      <c r="G180" s="251">
        <v>1375000</v>
      </c>
    </row>
    <row r="181" spans="1:7" ht="12.75">
      <c r="A181" s="334"/>
      <c r="B181" s="287"/>
      <c r="C181" s="218"/>
      <c r="D181" s="218"/>
      <c r="E181" s="271"/>
      <c r="F181" s="250" t="s">
        <v>246</v>
      </c>
      <c r="G181" s="251"/>
    </row>
    <row r="182" spans="1:7" ht="12.75">
      <c r="A182" s="334"/>
      <c r="B182" s="287"/>
      <c r="C182" s="218"/>
      <c r="D182" s="218"/>
      <c r="E182" s="269"/>
      <c r="F182" s="323" t="s">
        <v>320</v>
      </c>
      <c r="G182" s="251">
        <v>1278000</v>
      </c>
    </row>
    <row r="183" spans="1:7" ht="12.75">
      <c r="A183" s="286"/>
      <c r="B183" s="284" t="s">
        <v>321</v>
      </c>
      <c r="C183" s="267"/>
      <c r="D183" s="267"/>
      <c r="E183" s="266" t="s">
        <v>322</v>
      </c>
      <c r="F183" s="274"/>
      <c r="G183" s="268">
        <f>G185+G191</f>
        <v>1714600</v>
      </c>
    </row>
    <row r="184" spans="1:7" ht="12.75">
      <c r="A184" s="334"/>
      <c r="B184" s="287"/>
      <c r="C184" s="218"/>
      <c r="D184" s="218"/>
      <c r="E184" s="271" t="s">
        <v>246</v>
      </c>
      <c r="F184" s="245"/>
      <c r="G184" s="246"/>
    </row>
    <row r="185" spans="1:7" ht="12.75">
      <c r="A185" s="286"/>
      <c r="B185" s="287"/>
      <c r="C185" s="218"/>
      <c r="D185" s="218"/>
      <c r="E185" s="243"/>
      <c r="F185" s="250" t="s">
        <v>241</v>
      </c>
      <c r="G185" s="251">
        <v>1634600</v>
      </c>
    </row>
    <row r="186" spans="1:7" ht="12.75">
      <c r="A186" s="286"/>
      <c r="B186" s="287"/>
      <c r="C186" s="218"/>
      <c r="D186" s="218"/>
      <c r="E186" s="243"/>
      <c r="F186" s="250" t="s">
        <v>246</v>
      </c>
      <c r="G186" s="251"/>
    </row>
    <row r="187" spans="1:7" ht="12.75">
      <c r="A187" s="286"/>
      <c r="B187" s="287"/>
      <c r="C187" s="218"/>
      <c r="D187" s="218"/>
      <c r="E187" s="243"/>
      <c r="F187" s="323" t="s">
        <v>250</v>
      </c>
      <c r="G187" s="251">
        <v>782354</v>
      </c>
    </row>
    <row r="188" spans="1:7" ht="12.75">
      <c r="A188" s="286"/>
      <c r="B188" s="287"/>
      <c r="C188" s="218"/>
      <c r="D188" s="218"/>
      <c r="E188" s="243"/>
      <c r="F188" s="250" t="s">
        <v>246</v>
      </c>
      <c r="G188" s="251"/>
    </row>
    <row r="189" spans="1:7" ht="12.75">
      <c r="A189" s="286"/>
      <c r="B189" s="287"/>
      <c r="C189" s="218"/>
      <c r="D189" s="218"/>
      <c r="E189" s="271"/>
      <c r="F189" s="323" t="s">
        <v>320</v>
      </c>
      <c r="G189" s="251">
        <v>609600</v>
      </c>
    </row>
    <row r="190" spans="1:7" ht="12.75">
      <c r="A190" s="286"/>
      <c r="B190" s="287"/>
      <c r="C190" s="218"/>
      <c r="D190" s="218"/>
      <c r="E190" s="271" t="s">
        <v>246</v>
      </c>
      <c r="F190" s="323"/>
      <c r="G190" s="251"/>
    </row>
    <row r="191" spans="1:7" ht="12.75">
      <c r="A191" s="286"/>
      <c r="B191" s="287"/>
      <c r="C191" s="218"/>
      <c r="D191" s="218"/>
      <c r="E191" s="271"/>
      <c r="F191" s="323" t="s">
        <v>251</v>
      </c>
      <c r="G191" s="251">
        <v>80000</v>
      </c>
    </row>
    <row r="192" spans="1:7" ht="12.75">
      <c r="A192" s="286"/>
      <c r="B192" s="265" t="s">
        <v>323</v>
      </c>
      <c r="C192" s="267"/>
      <c r="D192" s="267"/>
      <c r="E192" s="285" t="s">
        <v>128</v>
      </c>
      <c r="F192" s="335"/>
      <c r="G192" s="292">
        <f>G194</f>
        <v>255000</v>
      </c>
    </row>
    <row r="193" spans="1:7" ht="12.75">
      <c r="A193" s="286"/>
      <c r="B193" s="244"/>
      <c r="C193" s="218"/>
      <c r="D193" s="218"/>
      <c r="E193" s="248" t="s">
        <v>246</v>
      </c>
      <c r="F193" s="323"/>
      <c r="G193" s="251"/>
    </row>
    <row r="194" spans="1:7" ht="12.75">
      <c r="A194" s="286"/>
      <c r="B194" s="244"/>
      <c r="C194" s="218"/>
      <c r="D194" s="218"/>
      <c r="E194" s="248"/>
      <c r="F194" s="336" t="s">
        <v>241</v>
      </c>
      <c r="G194" s="251">
        <v>255000</v>
      </c>
    </row>
    <row r="195" spans="1:7" ht="12.75">
      <c r="A195" s="286"/>
      <c r="B195" s="244"/>
      <c r="C195" s="218"/>
      <c r="D195" s="218"/>
      <c r="E195" s="248"/>
      <c r="F195" s="336" t="s">
        <v>246</v>
      </c>
      <c r="G195" s="251"/>
    </row>
    <row r="196" spans="1:7" ht="12.75">
      <c r="A196" s="286"/>
      <c r="B196" s="244"/>
      <c r="C196" s="258"/>
      <c r="D196" s="258"/>
      <c r="E196" s="248"/>
      <c r="F196" s="323" t="s">
        <v>320</v>
      </c>
      <c r="G196" s="251">
        <v>255000</v>
      </c>
    </row>
    <row r="197" spans="1:7" ht="12.75">
      <c r="A197" s="243"/>
      <c r="B197" s="265" t="s">
        <v>324</v>
      </c>
      <c r="C197" s="218"/>
      <c r="D197" s="218"/>
      <c r="E197" s="266" t="s">
        <v>129</v>
      </c>
      <c r="F197" s="274"/>
      <c r="G197" s="268">
        <f>G199</f>
        <v>1148000</v>
      </c>
    </row>
    <row r="198" spans="1:7" ht="12.75">
      <c r="A198" s="243"/>
      <c r="B198" s="244"/>
      <c r="C198" s="218"/>
      <c r="D198" s="218"/>
      <c r="E198" s="271" t="s">
        <v>246</v>
      </c>
      <c r="F198" s="245"/>
      <c r="G198" s="246"/>
    </row>
    <row r="199" spans="1:7" ht="12.75">
      <c r="A199" s="243"/>
      <c r="B199" s="244"/>
      <c r="C199" s="258"/>
      <c r="D199" s="258"/>
      <c r="E199" s="243"/>
      <c r="F199" s="250" t="s">
        <v>241</v>
      </c>
      <c r="G199" s="251">
        <v>1148000</v>
      </c>
    </row>
    <row r="200" spans="1:7" ht="12.75">
      <c r="A200" s="243"/>
      <c r="B200" s="244"/>
      <c r="C200" s="218"/>
      <c r="D200" s="218"/>
      <c r="E200" s="243"/>
      <c r="F200" s="250" t="s">
        <v>246</v>
      </c>
      <c r="G200" s="251"/>
    </row>
    <row r="201" spans="1:7" ht="12.75">
      <c r="A201" s="243"/>
      <c r="B201" s="257"/>
      <c r="C201" s="218"/>
      <c r="D201" s="218"/>
      <c r="E201" s="256"/>
      <c r="F201" s="260" t="s">
        <v>320</v>
      </c>
      <c r="G201" s="261">
        <v>48000</v>
      </c>
    </row>
    <row r="202" spans="1:7" ht="12.75">
      <c r="A202" s="286"/>
      <c r="B202" s="284" t="s">
        <v>325</v>
      </c>
      <c r="C202" s="218"/>
      <c r="D202" s="218"/>
      <c r="E202" s="218" t="s">
        <v>326</v>
      </c>
      <c r="F202" s="245"/>
      <c r="G202" s="247">
        <f>G204</f>
        <v>645000</v>
      </c>
    </row>
    <row r="203" spans="1:7" ht="12.75">
      <c r="A203" s="286"/>
      <c r="B203" s="287"/>
      <c r="C203" s="218"/>
      <c r="D203" s="218"/>
      <c r="E203" s="248" t="s">
        <v>246</v>
      </c>
      <c r="F203" s="245"/>
      <c r="G203" s="246"/>
    </row>
    <row r="204" spans="1:7" ht="12.75">
      <c r="A204" s="286"/>
      <c r="B204" s="287"/>
      <c r="C204" s="218"/>
      <c r="D204" s="218"/>
      <c r="E204" s="218"/>
      <c r="F204" s="250" t="s">
        <v>241</v>
      </c>
      <c r="G204" s="251">
        <v>645000</v>
      </c>
    </row>
    <row r="205" spans="1:7" ht="12.75">
      <c r="A205" s="286"/>
      <c r="B205" s="287"/>
      <c r="C205" s="218"/>
      <c r="D205" s="218"/>
      <c r="E205" s="248"/>
      <c r="F205" s="250" t="s">
        <v>246</v>
      </c>
      <c r="G205" s="246"/>
    </row>
    <row r="206" spans="1:7" ht="12.75">
      <c r="A206" s="286"/>
      <c r="B206" s="288"/>
      <c r="C206" s="258"/>
      <c r="D206" s="258"/>
      <c r="E206" s="218"/>
      <c r="F206" s="250" t="s">
        <v>250</v>
      </c>
      <c r="G206" s="251">
        <v>522726</v>
      </c>
    </row>
    <row r="207" spans="1:7" ht="25.5" customHeight="1">
      <c r="A207" s="337" t="s">
        <v>136</v>
      </c>
      <c r="B207" s="238"/>
      <c r="C207" s="239"/>
      <c r="D207" s="239"/>
      <c r="E207" s="338" t="s">
        <v>327</v>
      </c>
      <c r="F207" s="339"/>
      <c r="G207" s="340">
        <f>G208+G214</f>
        <v>1099900</v>
      </c>
    </row>
    <row r="208" spans="1:7" ht="12.75">
      <c r="A208" s="283"/>
      <c r="B208" s="284" t="s">
        <v>328</v>
      </c>
      <c r="C208" s="267"/>
      <c r="D208" s="267"/>
      <c r="E208" s="341" t="s">
        <v>329</v>
      </c>
      <c r="F208" s="342"/>
      <c r="G208" s="343">
        <f>G211</f>
        <v>296900</v>
      </c>
    </row>
    <row r="209" spans="1:7" ht="12.75">
      <c r="A209" s="286"/>
      <c r="B209" s="287"/>
      <c r="C209" s="218"/>
      <c r="D209" s="218"/>
      <c r="E209" s="344" t="s">
        <v>330</v>
      </c>
      <c r="F209" s="345"/>
      <c r="G209" s="346"/>
    </row>
    <row r="210" spans="1:7" ht="12.75">
      <c r="A210" s="286"/>
      <c r="B210" s="287"/>
      <c r="C210" s="218"/>
      <c r="D210" s="218"/>
      <c r="E210" s="347" t="s">
        <v>246</v>
      </c>
      <c r="F210" s="345"/>
      <c r="G210" s="346"/>
    </row>
    <row r="211" spans="1:7" ht="12.75">
      <c r="A211" s="286"/>
      <c r="B211" s="287"/>
      <c r="C211" s="218"/>
      <c r="D211" s="218"/>
      <c r="E211" s="348"/>
      <c r="F211" s="345" t="s">
        <v>241</v>
      </c>
      <c r="G211" s="346">
        <v>296900</v>
      </c>
    </row>
    <row r="212" spans="1:7" ht="12.75">
      <c r="A212" s="286"/>
      <c r="B212" s="287"/>
      <c r="C212" s="218"/>
      <c r="D212" s="218"/>
      <c r="E212" s="347"/>
      <c r="F212" s="345" t="s">
        <v>246</v>
      </c>
      <c r="G212" s="346"/>
    </row>
    <row r="213" spans="1:7" ht="12.75">
      <c r="A213" s="286"/>
      <c r="B213" s="288"/>
      <c r="C213" s="258"/>
      <c r="D213" s="258"/>
      <c r="E213" s="349"/>
      <c r="F213" s="350" t="s">
        <v>250</v>
      </c>
      <c r="G213" s="351">
        <v>226549</v>
      </c>
    </row>
    <row r="214" spans="1:7" ht="12.75">
      <c r="A214" s="286"/>
      <c r="B214" s="284" t="s">
        <v>331</v>
      </c>
      <c r="C214" s="267"/>
      <c r="D214" s="267"/>
      <c r="E214" s="267" t="s">
        <v>332</v>
      </c>
      <c r="F214" s="274"/>
      <c r="G214" s="268">
        <f>G216</f>
        <v>803000</v>
      </c>
    </row>
    <row r="215" spans="1:7" ht="12.75">
      <c r="A215" s="286"/>
      <c r="B215" s="287"/>
      <c r="C215" s="218"/>
      <c r="D215" s="218"/>
      <c r="E215" s="248" t="s">
        <v>246</v>
      </c>
      <c r="F215" s="245"/>
      <c r="G215" s="246"/>
    </row>
    <row r="216" spans="1:7" ht="12.75">
      <c r="A216" s="286"/>
      <c r="B216" s="287"/>
      <c r="C216" s="218"/>
      <c r="D216" s="218"/>
      <c r="E216" s="218"/>
      <c r="F216" s="250" t="s">
        <v>241</v>
      </c>
      <c r="G216" s="251">
        <v>803000</v>
      </c>
    </row>
    <row r="217" spans="1:7" ht="12.75">
      <c r="A217" s="286"/>
      <c r="B217" s="287"/>
      <c r="C217" s="218"/>
      <c r="D217" s="218"/>
      <c r="E217" s="248"/>
      <c r="F217" s="250" t="s">
        <v>246</v>
      </c>
      <c r="G217" s="255"/>
    </row>
    <row r="218" spans="1:7" ht="12.75">
      <c r="A218" s="291"/>
      <c r="B218" s="288"/>
      <c r="C218" s="258"/>
      <c r="D218" s="258"/>
      <c r="E218" s="352"/>
      <c r="F218" s="260" t="s">
        <v>250</v>
      </c>
      <c r="G218" s="261">
        <v>725600</v>
      </c>
    </row>
    <row r="219" spans="1:7" ht="12.75">
      <c r="A219" s="273" t="s">
        <v>333</v>
      </c>
      <c r="B219" s="238"/>
      <c r="C219" s="239"/>
      <c r="D219" s="239"/>
      <c r="E219" s="240" t="s">
        <v>334</v>
      </c>
      <c r="F219" s="241"/>
      <c r="G219" s="242">
        <f>G220+G225+G230+G237</f>
        <v>765508</v>
      </c>
    </row>
    <row r="220" spans="1:7" ht="12.75">
      <c r="A220" s="283"/>
      <c r="B220" s="284" t="s">
        <v>335</v>
      </c>
      <c r="C220" s="267"/>
      <c r="D220" s="267"/>
      <c r="E220" s="267" t="s">
        <v>336</v>
      </c>
      <c r="F220" s="274"/>
      <c r="G220" s="268">
        <f>G222</f>
        <v>80000</v>
      </c>
    </row>
    <row r="221" spans="1:7" ht="12.75">
      <c r="A221" s="286"/>
      <c r="B221" s="287"/>
      <c r="C221" s="218"/>
      <c r="D221" s="218"/>
      <c r="E221" s="248" t="s">
        <v>246</v>
      </c>
      <c r="F221" s="245"/>
      <c r="G221" s="246"/>
    </row>
    <row r="222" spans="1:7" ht="12.75">
      <c r="A222" s="286"/>
      <c r="B222" s="287"/>
      <c r="C222" s="218"/>
      <c r="D222" s="218"/>
      <c r="E222" s="218"/>
      <c r="F222" s="250" t="s">
        <v>241</v>
      </c>
      <c r="G222" s="251">
        <v>80000</v>
      </c>
    </row>
    <row r="223" spans="1:7" ht="12.75">
      <c r="A223" s="286"/>
      <c r="B223" s="287"/>
      <c r="C223" s="218"/>
      <c r="D223" s="218"/>
      <c r="E223" s="248"/>
      <c r="F223" s="250" t="s">
        <v>246</v>
      </c>
      <c r="G223" s="246"/>
    </row>
    <row r="224" spans="1:7" ht="12.75">
      <c r="A224" s="286"/>
      <c r="B224" s="288"/>
      <c r="C224" s="258"/>
      <c r="D224" s="258"/>
      <c r="E224" s="258"/>
      <c r="F224" s="260" t="s">
        <v>250</v>
      </c>
      <c r="G224" s="261">
        <v>45000</v>
      </c>
    </row>
    <row r="225" spans="1:7" ht="12.75">
      <c r="A225" s="286"/>
      <c r="B225" s="284" t="s">
        <v>337</v>
      </c>
      <c r="C225" s="218"/>
      <c r="D225" s="218"/>
      <c r="E225" s="218" t="s">
        <v>338</v>
      </c>
      <c r="F225" s="245"/>
      <c r="G225" s="247">
        <f>G227</f>
        <v>505000</v>
      </c>
    </row>
    <row r="226" spans="1:7" ht="12.75">
      <c r="A226" s="286"/>
      <c r="B226" s="287"/>
      <c r="C226" s="218"/>
      <c r="D226" s="218"/>
      <c r="E226" s="248" t="s">
        <v>246</v>
      </c>
      <c r="F226" s="245"/>
      <c r="G226" s="246"/>
    </row>
    <row r="227" spans="1:7" ht="12.75">
      <c r="A227" s="286"/>
      <c r="B227" s="287"/>
      <c r="C227" s="218"/>
      <c r="D227" s="218"/>
      <c r="E227" s="218"/>
      <c r="F227" s="250" t="s">
        <v>241</v>
      </c>
      <c r="G227" s="251">
        <v>505000</v>
      </c>
    </row>
    <row r="228" spans="1:7" ht="12.75">
      <c r="A228" s="286"/>
      <c r="B228" s="287"/>
      <c r="C228" s="218"/>
      <c r="D228" s="218"/>
      <c r="E228" s="248"/>
      <c r="F228" s="250" t="s">
        <v>246</v>
      </c>
      <c r="G228" s="246"/>
    </row>
    <row r="229" spans="1:7" ht="12.75">
      <c r="A229" s="286"/>
      <c r="B229" s="288"/>
      <c r="C229" s="258"/>
      <c r="D229" s="258"/>
      <c r="E229" s="218"/>
      <c r="F229" s="250" t="s">
        <v>250</v>
      </c>
      <c r="G229" s="251">
        <v>445984</v>
      </c>
    </row>
    <row r="230" spans="1:7" ht="12.75">
      <c r="A230" s="286"/>
      <c r="B230" s="284" t="s">
        <v>339</v>
      </c>
      <c r="C230" s="218"/>
      <c r="D230" s="218"/>
      <c r="E230" s="266" t="s">
        <v>340</v>
      </c>
      <c r="F230" s="267"/>
      <c r="G230" s="268">
        <f>G232+G236</f>
        <v>177500</v>
      </c>
    </row>
    <row r="231" spans="1:7" ht="12.75">
      <c r="A231" s="286"/>
      <c r="B231" s="287"/>
      <c r="C231" s="218"/>
      <c r="D231" s="218"/>
      <c r="E231" s="271" t="s">
        <v>246</v>
      </c>
      <c r="F231" s="218"/>
      <c r="G231" s="246"/>
    </row>
    <row r="232" spans="1:7" ht="12.75">
      <c r="A232" s="286"/>
      <c r="B232" s="287"/>
      <c r="C232" s="218"/>
      <c r="D232" s="218"/>
      <c r="E232" s="243"/>
      <c r="F232" s="248" t="s">
        <v>241</v>
      </c>
      <c r="G232" s="301">
        <v>173200</v>
      </c>
    </row>
    <row r="233" spans="1:7" ht="12.75">
      <c r="A233" s="286"/>
      <c r="B233" s="287"/>
      <c r="C233" s="218"/>
      <c r="D233" s="218"/>
      <c r="E233" s="271"/>
      <c r="F233" s="248" t="s">
        <v>246</v>
      </c>
      <c r="G233" s="246"/>
    </row>
    <row r="234" spans="1:7" ht="12.75">
      <c r="A234" s="286"/>
      <c r="B234" s="287"/>
      <c r="C234" s="258"/>
      <c r="D234" s="258"/>
      <c r="E234" s="243"/>
      <c r="F234" s="248" t="s">
        <v>250</v>
      </c>
      <c r="G234" s="251">
        <v>125497</v>
      </c>
    </row>
    <row r="235" spans="1:7" ht="12.75">
      <c r="A235" s="286"/>
      <c r="B235" s="287"/>
      <c r="C235" s="218"/>
      <c r="D235" s="218"/>
      <c r="E235" s="353" t="s">
        <v>246</v>
      </c>
      <c r="F235" s="299"/>
      <c r="G235" s="301"/>
    </row>
    <row r="236" spans="1:7" ht="12.75">
      <c r="A236" s="286"/>
      <c r="B236" s="287"/>
      <c r="C236" s="218"/>
      <c r="D236" s="218"/>
      <c r="E236" s="354"/>
      <c r="F236" s="302" t="s">
        <v>251</v>
      </c>
      <c r="G236" s="304">
        <v>4300</v>
      </c>
    </row>
    <row r="237" spans="1:7" ht="12.75">
      <c r="A237" s="286"/>
      <c r="B237" s="265" t="s">
        <v>341</v>
      </c>
      <c r="C237" s="218"/>
      <c r="D237" s="218"/>
      <c r="E237" s="355" t="s">
        <v>267</v>
      </c>
      <c r="F237" s="356"/>
      <c r="G237" s="264">
        <f>G239</f>
        <v>3008</v>
      </c>
    </row>
    <row r="238" spans="1:7" ht="12.75">
      <c r="A238" s="243"/>
      <c r="B238" s="244"/>
      <c r="C238" s="218"/>
      <c r="D238" s="218"/>
      <c r="E238" s="299" t="s">
        <v>246</v>
      </c>
      <c r="F238" s="250"/>
      <c r="G238" s="251"/>
    </row>
    <row r="239" spans="1:7" ht="12.75">
      <c r="A239" s="256"/>
      <c r="B239" s="257"/>
      <c r="C239" s="258"/>
      <c r="D239" s="258"/>
      <c r="E239" s="258"/>
      <c r="F239" s="260" t="s">
        <v>241</v>
      </c>
      <c r="G239" s="261">
        <v>3008</v>
      </c>
    </row>
    <row r="240" spans="1:8" ht="12.75">
      <c r="A240" s="332" t="s">
        <v>342</v>
      </c>
      <c r="B240" s="257"/>
      <c r="C240" s="239"/>
      <c r="D240" s="239"/>
      <c r="E240" s="240" t="s">
        <v>343</v>
      </c>
      <c r="F240" s="241"/>
      <c r="G240" s="242">
        <f>G241+G244+G249</f>
        <v>420000</v>
      </c>
      <c r="H240" s="254"/>
    </row>
    <row r="241" spans="1:8" ht="12.75">
      <c r="A241" s="333"/>
      <c r="B241" s="284" t="s">
        <v>344</v>
      </c>
      <c r="C241" s="267"/>
      <c r="D241" s="267"/>
      <c r="E241" s="297" t="s">
        <v>345</v>
      </c>
      <c r="F241" s="298"/>
      <c r="G241" s="315">
        <f>G243</f>
        <v>30000</v>
      </c>
      <c r="H241" s="254"/>
    </row>
    <row r="242" spans="1:8" ht="12.75">
      <c r="A242" s="334"/>
      <c r="B242" s="287"/>
      <c r="C242" s="267"/>
      <c r="D242" s="267"/>
      <c r="E242" s="299" t="s">
        <v>246</v>
      </c>
      <c r="F242" s="300"/>
      <c r="G242" s="301"/>
      <c r="H242" s="254"/>
    </row>
    <row r="243" spans="1:8" ht="12.75">
      <c r="A243" s="334"/>
      <c r="B243" s="288"/>
      <c r="C243" s="239"/>
      <c r="D243" s="239"/>
      <c r="E243" s="302"/>
      <c r="F243" s="303" t="s">
        <v>301</v>
      </c>
      <c r="G243" s="304">
        <v>30000</v>
      </c>
      <c r="H243" s="254"/>
    </row>
    <row r="244" spans="1:7" ht="12.75">
      <c r="A244" s="286"/>
      <c r="B244" s="287" t="s">
        <v>346</v>
      </c>
      <c r="C244" s="218"/>
      <c r="D244" s="218"/>
      <c r="E244" s="218" t="s">
        <v>347</v>
      </c>
      <c r="F244" s="245"/>
      <c r="G244" s="247">
        <f>G246</f>
        <v>300000</v>
      </c>
    </row>
    <row r="245" spans="1:7" ht="12.75">
      <c r="A245" s="286"/>
      <c r="B245" s="287"/>
      <c r="C245" s="218"/>
      <c r="D245" s="218"/>
      <c r="E245" s="248" t="s">
        <v>246</v>
      </c>
      <c r="F245" s="245"/>
      <c r="G245" s="246"/>
    </row>
    <row r="246" spans="1:7" ht="12.75">
      <c r="A246" s="286"/>
      <c r="B246" s="287"/>
      <c r="C246" s="218"/>
      <c r="D246" s="218"/>
      <c r="E246" s="248"/>
      <c r="F246" s="250" t="s">
        <v>241</v>
      </c>
      <c r="G246" s="251">
        <f>G248</f>
        <v>300000</v>
      </c>
    </row>
    <row r="247" spans="1:7" ht="12.75">
      <c r="A247" s="286"/>
      <c r="B247" s="287"/>
      <c r="C247" s="218"/>
      <c r="D247" s="218"/>
      <c r="E247" s="248"/>
      <c r="F247" s="250" t="s">
        <v>246</v>
      </c>
      <c r="G247" s="322"/>
    </row>
    <row r="248" spans="1:7" ht="12.75">
      <c r="A248" s="286"/>
      <c r="B248" s="245"/>
      <c r="C248" s="258"/>
      <c r="D248" s="258"/>
      <c r="E248" s="248"/>
      <c r="F248" s="336" t="s">
        <v>301</v>
      </c>
      <c r="G248" s="251">
        <v>300000</v>
      </c>
    </row>
    <row r="249" spans="1:7" ht="12.75">
      <c r="A249" s="286"/>
      <c r="B249" s="284" t="s">
        <v>348</v>
      </c>
      <c r="C249" s="218"/>
      <c r="D249" s="218"/>
      <c r="E249" s="275" t="s">
        <v>267</v>
      </c>
      <c r="F249" s="276"/>
      <c r="G249" s="292">
        <f>G251</f>
        <v>90000</v>
      </c>
    </row>
    <row r="250" spans="1:7" ht="12.75">
      <c r="A250" s="286"/>
      <c r="B250" s="287"/>
      <c r="C250" s="218"/>
      <c r="D250" s="218"/>
      <c r="E250" s="271" t="s">
        <v>240</v>
      </c>
      <c r="F250" s="245"/>
      <c r="G250" s="322"/>
    </row>
    <row r="251" spans="1:7" ht="12.75">
      <c r="A251" s="286"/>
      <c r="B251" s="287"/>
      <c r="C251" s="258"/>
      <c r="D251" s="258"/>
      <c r="E251" s="243"/>
      <c r="F251" s="250" t="s">
        <v>241</v>
      </c>
      <c r="G251" s="251">
        <v>90000</v>
      </c>
    </row>
    <row r="252" spans="1:7" ht="12.75">
      <c r="A252" s="286"/>
      <c r="B252" s="287"/>
      <c r="C252" s="258"/>
      <c r="D252" s="258"/>
      <c r="E252" s="243"/>
      <c r="F252" s="250" t="s">
        <v>246</v>
      </c>
      <c r="G252" s="251"/>
    </row>
    <row r="253" spans="1:7" ht="12.75">
      <c r="A253" s="291"/>
      <c r="B253" s="288"/>
      <c r="C253" s="258"/>
      <c r="D253" s="258"/>
      <c r="E253" s="256"/>
      <c r="F253" s="260" t="s">
        <v>250</v>
      </c>
      <c r="G253" s="261">
        <v>5000</v>
      </c>
    </row>
    <row r="254" spans="1:7" ht="12.75">
      <c r="A254" s="273" t="s">
        <v>349</v>
      </c>
      <c r="B254" s="257"/>
      <c r="C254" s="239"/>
      <c r="D254" s="239"/>
      <c r="E254" s="294" t="s">
        <v>350</v>
      </c>
      <c r="F254" s="295"/>
      <c r="G254" s="357">
        <f>G255</f>
        <v>50000</v>
      </c>
    </row>
    <row r="255" spans="1:7" ht="12.75">
      <c r="A255" s="253"/>
      <c r="B255" s="244" t="s">
        <v>351</v>
      </c>
      <c r="C255" s="218"/>
      <c r="D255" s="218"/>
      <c r="E255" s="262" t="s">
        <v>267</v>
      </c>
      <c r="F255" s="263"/>
      <c r="G255" s="264">
        <f>G257</f>
        <v>50000</v>
      </c>
    </row>
    <row r="256" spans="1:7" ht="12.75">
      <c r="A256" s="253"/>
      <c r="B256" s="244"/>
      <c r="C256" s="218"/>
      <c r="D256" s="218"/>
      <c r="E256" s="248" t="s">
        <v>240</v>
      </c>
      <c r="F256" s="250"/>
      <c r="G256" s="358"/>
    </row>
    <row r="257" spans="1:7" ht="12.75">
      <c r="A257" s="253"/>
      <c r="B257" s="244"/>
      <c r="C257" s="218"/>
      <c r="D257" s="218"/>
      <c r="E257" s="248"/>
      <c r="F257" s="250" t="s">
        <v>241</v>
      </c>
      <c r="G257" s="301">
        <v>50000</v>
      </c>
    </row>
    <row r="258" spans="1:7" ht="12.75">
      <c r="A258" s="253"/>
      <c r="B258" s="244"/>
      <c r="C258" s="218"/>
      <c r="D258" s="218"/>
      <c r="E258" s="248"/>
      <c r="F258" s="250" t="s">
        <v>246</v>
      </c>
      <c r="G258" s="358"/>
    </row>
    <row r="259" spans="1:7" ht="12.75">
      <c r="A259" s="253"/>
      <c r="B259" s="244"/>
      <c r="C259" s="218"/>
      <c r="D259" s="218"/>
      <c r="E259" s="248"/>
      <c r="F259" s="250" t="s">
        <v>250</v>
      </c>
      <c r="G259" s="251">
        <v>15000</v>
      </c>
    </row>
    <row r="260" spans="1:7" ht="15.75">
      <c r="A260" s="359" t="s">
        <v>146</v>
      </c>
      <c r="B260" s="238"/>
      <c r="C260" s="239"/>
      <c r="D260" s="239"/>
      <c r="E260" s="239"/>
      <c r="F260" s="252"/>
      <c r="G260" s="360">
        <f>G12+G18+G23+G31+G37+G52+G78+G97+G102+G108+G168+G177+G207+G219+G240+G254</f>
        <v>52922976</v>
      </c>
    </row>
    <row r="261" spans="1:7" ht="12.75">
      <c r="A261" s="218"/>
      <c r="B261" s="218"/>
      <c r="C261" s="218"/>
      <c r="D261" s="218"/>
      <c r="E261" s="218"/>
      <c r="F261" s="218"/>
      <c r="G261" s="361"/>
    </row>
    <row r="262" spans="1:9" ht="12.75">
      <c r="A262" s="218"/>
      <c r="B262" s="218"/>
      <c r="F262" s="218"/>
      <c r="G262" s="362"/>
      <c r="I262" s="215" t="s">
        <v>0</v>
      </c>
    </row>
    <row r="263" spans="1:7" ht="12.75">
      <c r="A263" s="218"/>
      <c r="B263" s="218"/>
      <c r="F263" s="218"/>
      <c r="G263" s="362"/>
    </row>
    <row r="264" spans="1:7" ht="12.75">
      <c r="A264" s="218"/>
      <c r="B264" s="218"/>
      <c r="F264" s="218"/>
      <c r="G264" s="362"/>
    </row>
    <row r="265" spans="1:7" ht="12.75">
      <c r="A265" s="218"/>
      <c r="B265" s="218"/>
      <c r="F265" s="218"/>
      <c r="G265" s="362"/>
    </row>
    <row r="266" spans="1:7" ht="12.75">
      <c r="A266" s="218"/>
      <c r="B266" s="218"/>
      <c r="F266" s="218"/>
      <c r="G266" s="362"/>
    </row>
    <row r="267" spans="1:7" ht="12.75">
      <c r="A267" s="218"/>
      <c r="B267" s="218"/>
      <c r="F267" s="218"/>
      <c r="G267" s="362"/>
    </row>
    <row r="268" spans="1:7" ht="12.75">
      <c r="A268" s="218"/>
      <c r="B268" s="218"/>
      <c r="F268" s="218"/>
      <c r="G268" s="362"/>
    </row>
    <row r="269" spans="1:7" ht="12.75">
      <c r="A269" s="218"/>
      <c r="B269" s="218"/>
      <c r="F269" s="218"/>
      <c r="G269" s="362"/>
    </row>
    <row r="270" spans="1:7" ht="12.75">
      <c r="A270" s="218"/>
      <c r="B270" s="218"/>
      <c r="F270" s="218"/>
      <c r="G270" s="362"/>
    </row>
    <row r="271" spans="1:7" ht="12.75">
      <c r="A271" s="218"/>
      <c r="B271" s="218"/>
      <c r="F271" s="218"/>
      <c r="G271" s="362"/>
    </row>
    <row r="272" spans="1:6" ht="12.75">
      <c r="A272" s="218"/>
      <c r="F272" s="218"/>
    </row>
    <row r="273" spans="1:6" ht="12.75">
      <c r="A273" s="218"/>
      <c r="F273" s="218"/>
    </row>
    <row r="274" spans="1:6" ht="12.75">
      <c r="A274" s="218"/>
      <c r="F274" s="218"/>
    </row>
    <row r="275" ht="12.75">
      <c r="F275" s="218"/>
    </row>
  </sheetData>
  <mergeCells count="11">
    <mergeCell ref="F1:G1"/>
    <mergeCell ref="E11:F11"/>
    <mergeCell ref="F2:G2"/>
    <mergeCell ref="F4:G4"/>
    <mergeCell ref="F3:G3"/>
    <mergeCell ref="F6:G6"/>
    <mergeCell ref="A7:G7"/>
    <mergeCell ref="E207:F207"/>
    <mergeCell ref="E94:F94"/>
    <mergeCell ref="E237:F237"/>
    <mergeCell ref="E140:F140"/>
  </mergeCells>
  <printOptions/>
  <pageMargins left="0.42" right="0.53" top="0.33" bottom="0.4" header="0.33" footer="0.38"/>
  <pageSetup horizontalDpi="300" verticalDpi="300" orientation="portrait" paperSize="9" scale="89" r:id="rId1"/>
  <headerFooter alignWithMargins="0">
    <oddFooter>&amp;CStrona &amp;P z &amp;N</oddFooter>
  </headerFooter>
  <rowBreaks count="3" manualBreakCount="3">
    <brk id="69" max="6" man="1"/>
    <brk id="139" max="6" man="1"/>
    <brk id="20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2"/>
  <sheetViews>
    <sheetView view="pageBreakPreview" zoomScaleNormal="65" zoomScaleSheetLayoutView="100" workbookViewId="0" topLeftCell="A1">
      <selection activeCell="AA3" sqref="AA3"/>
    </sheetView>
  </sheetViews>
  <sheetFormatPr defaultColWidth="9.140625" defaultRowHeight="12.75"/>
  <cols>
    <col min="1" max="1" width="8.140625" style="152" customWidth="1"/>
    <col min="2" max="2" width="11.57421875" style="152" customWidth="1"/>
    <col min="3" max="3" width="8.140625" style="152" customWidth="1"/>
    <col min="4" max="4" width="43.28125" style="152" customWidth="1"/>
    <col min="5" max="5" width="0.13671875" style="152" hidden="1" customWidth="1"/>
    <col min="6" max="6" width="10.28125" style="152" hidden="1" customWidth="1"/>
    <col min="7" max="7" width="14.7109375" style="152" hidden="1" customWidth="1"/>
    <col min="8" max="8" width="12.140625" style="152" hidden="1" customWidth="1"/>
    <col min="9" max="11" width="0.13671875" style="152" hidden="1" customWidth="1"/>
    <col min="12" max="12" width="12.57421875" style="152" hidden="1" customWidth="1"/>
    <col min="13" max="13" width="0.13671875" style="152" hidden="1" customWidth="1"/>
    <col min="14" max="14" width="10.140625" style="152" hidden="1" customWidth="1"/>
    <col min="15" max="15" width="16.8515625" style="152" hidden="1" customWidth="1"/>
    <col min="16" max="16" width="0.13671875" style="152" hidden="1" customWidth="1"/>
    <col min="17" max="17" width="17.00390625" style="152" hidden="1" customWidth="1"/>
    <col min="18" max="18" width="15.8515625" style="152" hidden="1" customWidth="1"/>
    <col min="19" max="19" width="16.421875" style="152" hidden="1" customWidth="1"/>
    <col min="20" max="20" width="16.57421875" style="152" hidden="1" customWidth="1"/>
    <col min="21" max="21" width="16.140625" style="152" hidden="1" customWidth="1"/>
    <col min="22" max="22" width="17.00390625" style="152" hidden="1" customWidth="1"/>
    <col min="23" max="24" width="17.140625" style="152" hidden="1" customWidth="1"/>
    <col min="25" max="25" width="21.140625" style="152" hidden="1" customWidth="1"/>
    <col min="26" max="26" width="21.421875" style="152" hidden="1" customWidth="1"/>
    <col min="27" max="27" width="21.7109375" style="152" customWidth="1"/>
    <col min="28" max="28" width="0.2890625" style="152" hidden="1" customWidth="1"/>
    <col min="29" max="30" width="9.140625" style="152" hidden="1" customWidth="1"/>
    <col min="31" max="31" width="16.7109375" style="152" customWidth="1"/>
    <col min="32" max="16384" width="9.140625" style="152" customWidth="1"/>
  </cols>
  <sheetData>
    <row r="1" spans="3:32" ht="15.75">
      <c r="C1" s="153"/>
      <c r="W1" s="364" t="s">
        <v>352</v>
      </c>
      <c r="X1" s="365"/>
      <c r="Y1" s="365"/>
      <c r="Z1" s="365"/>
      <c r="AA1" s="366" t="s">
        <v>353</v>
      </c>
      <c r="AB1" s="365"/>
      <c r="AC1" s="365"/>
      <c r="AD1" s="365"/>
      <c r="AE1" s="365"/>
      <c r="AF1" s="365"/>
    </row>
    <row r="2" spans="3:32" ht="15.75">
      <c r="C2" s="153"/>
      <c r="W2" s="364" t="s">
        <v>354</v>
      </c>
      <c r="X2" s="365"/>
      <c r="Y2" s="365"/>
      <c r="Z2" s="365"/>
      <c r="AA2" s="366" t="s">
        <v>190</v>
      </c>
      <c r="AB2" s="365"/>
      <c r="AC2" s="365"/>
      <c r="AD2" s="365"/>
      <c r="AE2" s="365"/>
      <c r="AF2" s="365"/>
    </row>
    <row r="3" spans="3:32" ht="15.75">
      <c r="C3" s="153"/>
      <c r="W3" s="364" t="s">
        <v>355</v>
      </c>
      <c r="X3" s="365"/>
      <c r="Y3" s="365"/>
      <c r="Z3" s="365"/>
      <c r="AA3" s="366" t="s">
        <v>191</v>
      </c>
      <c r="AB3" s="365"/>
      <c r="AC3" s="365"/>
      <c r="AD3" s="365"/>
      <c r="AE3" s="365"/>
      <c r="AF3" s="365"/>
    </row>
    <row r="4" spans="3:32" ht="15.75">
      <c r="C4" s="153"/>
      <c r="W4" s="364" t="s">
        <v>356</v>
      </c>
      <c r="X4" s="365"/>
      <c r="Y4" s="365"/>
      <c r="Z4" s="365"/>
      <c r="AA4" s="366" t="s">
        <v>193</v>
      </c>
      <c r="AB4" s="365"/>
      <c r="AC4" s="365"/>
      <c r="AD4" s="365"/>
      <c r="AE4" s="365"/>
      <c r="AF4" s="365"/>
    </row>
    <row r="6" spans="1:31" ht="15.75">
      <c r="A6" s="367" t="s">
        <v>357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15.75">
      <c r="A7" s="367" t="s">
        <v>195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9" spans="1:31" ht="15.75">
      <c r="A9" s="367" t="s">
        <v>358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1" spans="1:27" ht="15.75" customHeight="1">
      <c r="A11" s="368" t="s">
        <v>197</v>
      </c>
      <c r="B11" s="369"/>
      <c r="C11" s="370"/>
      <c r="D11" s="166" t="s">
        <v>198</v>
      </c>
      <c r="E11" s="168" t="s">
        <v>359</v>
      </c>
      <c r="F11" s="167" t="s">
        <v>200</v>
      </c>
      <c r="G11" s="167" t="s">
        <v>201</v>
      </c>
      <c r="H11" s="168" t="s">
        <v>200</v>
      </c>
      <c r="I11" s="167" t="s">
        <v>201</v>
      </c>
      <c r="J11" s="167" t="s">
        <v>200</v>
      </c>
      <c r="K11" s="168" t="s">
        <v>201</v>
      </c>
      <c r="L11" s="168" t="s">
        <v>200</v>
      </c>
      <c r="M11" s="168" t="s">
        <v>201</v>
      </c>
      <c r="N11" s="169" t="s">
        <v>200</v>
      </c>
      <c r="O11" s="168" t="s">
        <v>202</v>
      </c>
      <c r="P11" s="168" t="s">
        <v>200</v>
      </c>
      <c r="Q11" s="168" t="s">
        <v>3</v>
      </c>
      <c r="R11" s="168" t="s">
        <v>200</v>
      </c>
      <c r="S11" s="168" t="s">
        <v>3</v>
      </c>
      <c r="T11" s="168" t="s">
        <v>200</v>
      </c>
      <c r="U11" s="168" t="s">
        <v>3</v>
      </c>
      <c r="V11" s="168" t="s">
        <v>200</v>
      </c>
      <c r="W11" s="168" t="s">
        <v>3</v>
      </c>
      <c r="X11" s="171" t="s">
        <v>200</v>
      </c>
      <c r="Y11" s="371" t="s">
        <v>3</v>
      </c>
      <c r="Z11" s="372" t="s">
        <v>360</v>
      </c>
      <c r="AA11" s="171" t="s">
        <v>203</v>
      </c>
    </row>
    <row r="12" spans="1:27" ht="15.75">
      <c r="A12" s="172" t="s">
        <v>361</v>
      </c>
      <c r="B12" s="173" t="s">
        <v>2</v>
      </c>
      <c r="C12" s="173" t="s">
        <v>148</v>
      </c>
      <c r="D12" s="373"/>
      <c r="E12" s="176" t="s">
        <v>205</v>
      </c>
      <c r="F12" s="175" t="s">
        <v>206</v>
      </c>
      <c r="G12" s="175" t="s">
        <v>207</v>
      </c>
      <c r="H12" s="176" t="s">
        <v>208</v>
      </c>
      <c r="I12" s="175" t="s">
        <v>207</v>
      </c>
      <c r="J12" s="175" t="s">
        <v>362</v>
      </c>
      <c r="K12" s="176" t="s">
        <v>207</v>
      </c>
      <c r="L12" s="176" t="s">
        <v>363</v>
      </c>
      <c r="M12" s="176" t="s">
        <v>207</v>
      </c>
      <c r="N12" s="177" t="s">
        <v>364</v>
      </c>
      <c r="O12" s="176" t="s">
        <v>215</v>
      </c>
      <c r="P12" s="176" t="s">
        <v>216</v>
      </c>
      <c r="Q12" s="176" t="s">
        <v>217</v>
      </c>
      <c r="R12" s="176" t="s">
        <v>218</v>
      </c>
      <c r="S12" s="176" t="s">
        <v>217</v>
      </c>
      <c r="T12" s="176" t="s">
        <v>219</v>
      </c>
      <c r="U12" s="176" t="s">
        <v>217</v>
      </c>
      <c r="V12" s="176" t="s">
        <v>365</v>
      </c>
      <c r="W12" s="176" t="s">
        <v>217</v>
      </c>
      <c r="X12" s="179" t="s">
        <v>220</v>
      </c>
      <c r="Y12" s="374" t="s">
        <v>217</v>
      </c>
      <c r="Z12" s="375"/>
      <c r="AA12" s="179"/>
    </row>
    <row r="13" spans="1:27" ht="15.75">
      <c r="A13" s="376"/>
      <c r="B13" s="376"/>
      <c r="C13" s="376"/>
      <c r="D13" s="377"/>
      <c r="E13" s="378"/>
      <c r="F13" s="379"/>
      <c r="G13" s="380"/>
      <c r="H13" s="381"/>
      <c r="I13" s="184"/>
      <c r="J13" s="382"/>
      <c r="K13" s="184"/>
      <c r="L13" s="184"/>
      <c r="M13" s="184"/>
      <c r="N13" s="381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382"/>
      <c r="Z13" s="184"/>
      <c r="AA13" s="184"/>
    </row>
    <row r="14" spans="1:27" ht="15">
      <c r="A14" s="383" t="s">
        <v>4</v>
      </c>
      <c r="B14" s="383" t="s">
        <v>5</v>
      </c>
      <c r="C14" s="384">
        <v>4300</v>
      </c>
      <c r="D14" s="385" t="s">
        <v>366</v>
      </c>
      <c r="E14" s="386">
        <v>50000</v>
      </c>
      <c r="F14" s="382"/>
      <c r="G14" s="9">
        <f>E14+F14</f>
        <v>50000</v>
      </c>
      <c r="H14" s="381"/>
      <c r="I14" s="9">
        <f>G14+H14</f>
        <v>50000</v>
      </c>
      <c r="J14" s="382"/>
      <c r="K14" s="9">
        <f>I14+J14</f>
        <v>50000</v>
      </c>
      <c r="L14" s="9"/>
      <c r="M14" s="9">
        <f>K14+L14</f>
        <v>50000</v>
      </c>
      <c r="N14" s="381"/>
      <c r="O14" s="9">
        <v>20000</v>
      </c>
      <c r="P14" s="9"/>
      <c r="Q14" s="9">
        <f>O14+P14</f>
        <v>20000</v>
      </c>
      <c r="R14" s="9"/>
      <c r="S14" s="9">
        <f>Q14+R14</f>
        <v>20000</v>
      </c>
      <c r="T14" s="9"/>
      <c r="U14" s="9">
        <f>S14+T14</f>
        <v>20000</v>
      </c>
      <c r="V14" s="9"/>
      <c r="W14" s="9">
        <f>U14+V14</f>
        <v>20000</v>
      </c>
      <c r="X14" s="184"/>
      <c r="Y14" s="196">
        <f>W14+X14</f>
        <v>20000</v>
      </c>
      <c r="Z14" s="184"/>
      <c r="AA14" s="9">
        <v>15000</v>
      </c>
    </row>
    <row r="15" spans="1:27" ht="15">
      <c r="A15" s="387"/>
      <c r="B15" s="387"/>
      <c r="C15" s="388"/>
      <c r="D15" s="389"/>
      <c r="E15" s="386"/>
      <c r="F15" s="382"/>
      <c r="G15" s="196"/>
      <c r="H15" s="381"/>
      <c r="I15" s="9"/>
      <c r="J15" s="382"/>
      <c r="K15" s="9"/>
      <c r="L15" s="9"/>
      <c r="M15" s="9"/>
      <c r="N15" s="381"/>
      <c r="O15" s="11"/>
      <c r="P15" s="11"/>
      <c r="Q15" s="11"/>
      <c r="R15" s="11"/>
      <c r="S15" s="11"/>
      <c r="T15" s="11"/>
      <c r="U15" s="11"/>
      <c r="V15" s="11"/>
      <c r="W15" s="11"/>
      <c r="X15" s="184"/>
      <c r="Y15" s="196"/>
      <c r="Z15" s="184"/>
      <c r="AA15" s="9"/>
    </row>
    <row r="16" spans="1:27" ht="15.75">
      <c r="A16" s="390" t="s">
        <v>12</v>
      </c>
      <c r="B16" s="133"/>
      <c r="C16" s="133"/>
      <c r="D16" s="137"/>
      <c r="E16" s="391">
        <v>50000</v>
      </c>
      <c r="F16" s="190"/>
      <c r="G16" s="191">
        <f>E16+F16</f>
        <v>50000</v>
      </c>
      <c r="H16" s="190"/>
      <c r="I16" s="28">
        <f>I14</f>
        <v>50000</v>
      </c>
      <c r="J16" s="191"/>
      <c r="K16" s="28">
        <f>K14</f>
        <v>50000</v>
      </c>
      <c r="L16" s="28">
        <f>L14</f>
        <v>0</v>
      </c>
      <c r="M16" s="28">
        <f>M14</f>
        <v>50000</v>
      </c>
      <c r="N16" s="190"/>
      <c r="O16" s="64">
        <f>O14</f>
        <v>20000</v>
      </c>
      <c r="P16" s="64"/>
      <c r="Q16" s="64">
        <f>Q14</f>
        <v>20000</v>
      </c>
      <c r="R16" s="64"/>
      <c r="S16" s="64">
        <f>S14</f>
        <v>20000</v>
      </c>
      <c r="T16" s="64"/>
      <c r="U16" s="64">
        <f>U14</f>
        <v>20000</v>
      </c>
      <c r="V16" s="64"/>
      <c r="W16" s="64">
        <f>W14</f>
        <v>20000</v>
      </c>
      <c r="X16" s="28"/>
      <c r="Y16" s="191">
        <f>Y14</f>
        <v>20000</v>
      </c>
      <c r="Z16" s="210"/>
      <c r="AA16" s="16">
        <f>SUM(AA13:AA15)</f>
        <v>15000</v>
      </c>
    </row>
    <row r="17" spans="1:27" ht="15.75">
      <c r="A17" s="392"/>
      <c r="B17" s="393"/>
      <c r="C17" s="393"/>
      <c r="D17" s="393"/>
      <c r="E17" s="394"/>
      <c r="F17" s="205"/>
      <c r="G17" s="395"/>
      <c r="H17" s="205"/>
      <c r="I17" s="64"/>
      <c r="J17" s="395"/>
      <c r="K17" s="64"/>
      <c r="L17" s="64"/>
      <c r="M17" s="64"/>
      <c r="N17" s="205"/>
      <c r="O17" s="199"/>
      <c r="P17" s="199"/>
      <c r="Q17" s="199"/>
      <c r="R17" s="199"/>
      <c r="S17" s="199"/>
      <c r="T17" s="199"/>
      <c r="U17" s="199"/>
      <c r="V17" s="199"/>
      <c r="W17" s="199"/>
      <c r="X17" s="184"/>
      <c r="Y17" s="196"/>
      <c r="Z17" s="382"/>
      <c r="AA17" s="8"/>
    </row>
    <row r="18" spans="1:27" ht="15">
      <c r="A18" s="396">
        <v>700</v>
      </c>
      <c r="B18" s="397">
        <v>70005</v>
      </c>
      <c r="C18" s="384">
        <v>4300</v>
      </c>
      <c r="D18" s="385" t="s">
        <v>366</v>
      </c>
      <c r="E18" s="398">
        <v>50000</v>
      </c>
      <c r="F18" s="381"/>
      <c r="G18" s="9">
        <f>E18+F18</f>
        <v>50000</v>
      </c>
      <c r="H18" s="381"/>
      <c r="I18" s="9">
        <f>G18+H18</f>
        <v>50000</v>
      </c>
      <c r="J18" s="382"/>
      <c r="K18" s="9">
        <f>I18+J18</f>
        <v>50000</v>
      </c>
      <c r="L18" s="9"/>
      <c r="M18" s="9">
        <f>K18+L18</f>
        <v>50000</v>
      </c>
      <c r="N18" s="381"/>
      <c r="O18" s="9">
        <v>71000</v>
      </c>
      <c r="P18" s="9"/>
      <c r="Q18" s="9">
        <f>O18+P18</f>
        <v>71000</v>
      </c>
      <c r="R18" s="9"/>
      <c r="S18" s="9">
        <f>Q18+R18</f>
        <v>71000</v>
      </c>
      <c r="T18" s="9"/>
      <c r="U18" s="9">
        <f>S18+T18</f>
        <v>71000</v>
      </c>
      <c r="V18" s="9"/>
      <c r="W18" s="9">
        <f>U18+V18</f>
        <v>71000</v>
      </c>
      <c r="X18" s="184">
        <v>-500</v>
      </c>
      <c r="Y18" s="196">
        <f>W18+X18</f>
        <v>70500</v>
      </c>
      <c r="Z18" s="382"/>
      <c r="AA18" s="9">
        <v>20000</v>
      </c>
    </row>
    <row r="19" spans="1:27" ht="15">
      <c r="A19" s="396"/>
      <c r="B19" s="397"/>
      <c r="C19" s="384">
        <v>4430</v>
      </c>
      <c r="D19" s="385" t="s">
        <v>367</v>
      </c>
      <c r="E19" s="399"/>
      <c r="F19" s="381"/>
      <c r="G19" s="400"/>
      <c r="H19" s="381"/>
      <c r="I19" s="400"/>
      <c r="J19" s="381"/>
      <c r="K19" s="400"/>
      <c r="L19" s="400"/>
      <c r="M19" s="400"/>
      <c r="N19" s="381"/>
      <c r="O19" s="400"/>
      <c r="P19" s="400"/>
      <c r="Q19" s="400"/>
      <c r="R19" s="400"/>
      <c r="S19" s="400"/>
      <c r="T19" s="400"/>
      <c r="U19" s="400"/>
      <c r="V19" s="400"/>
      <c r="W19" s="400"/>
      <c r="X19" s="381"/>
      <c r="Y19" s="400"/>
      <c r="Z19" s="381"/>
      <c r="AA19" s="9">
        <v>2000</v>
      </c>
    </row>
    <row r="20" spans="1:27" ht="15">
      <c r="A20" s="384"/>
      <c r="B20" s="384"/>
      <c r="C20" s="185">
        <v>4590</v>
      </c>
      <c r="D20" s="184" t="s">
        <v>368</v>
      </c>
      <c r="AA20" s="9">
        <v>28000</v>
      </c>
    </row>
    <row r="21" spans="1:27" ht="15">
      <c r="A21" s="388"/>
      <c r="B21" s="388"/>
      <c r="C21" s="197"/>
      <c r="D21" s="201"/>
      <c r="AA21" s="201"/>
    </row>
    <row r="22" spans="1:27" ht="15.75">
      <c r="A22" s="401" t="s">
        <v>42</v>
      </c>
      <c r="B22" s="188"/>
      <c r="C22" s="188"/>
      <c r="D22" s="189"/>
      <c r="E22" s="28">
        <v>50000</v>
      </c>
      <c r="F22" s="190"/>
      <c r="G22" s="191">
        <f>E22+F22</f>
        <v>50000</v>
      </c>
      <c r="H22" s="190"/>
      <c r="I22" s="28">
        <f>I18</f>
        <v>50000</v>
      </c>
      <c r="J22" s="191"/>
      <c r="K22" s="28">
        <f>K18</f>
        <v>50000</v>
      </c>
      <c r="L22" s="28">
        <f>L18</f>
        <v>0</v>
      </c>
      <c r="M22" s="28">
        <f>M18</f>
        <v>50000</v>
      </c>
      <c r="N22" s="190"/>
      <c r="O22" s="28">
        <f>O18</f>
        <v>71000</v>
      </c>
      <c r="P22" s="28"/>
      <c r="Q22" s="28">
        <f>Q18</f>
        <v>71000</v>
      </c>
      <c r="R22" s="28"/>
      <c r="S22" s="28">
        <f>S18</f>
        <v>71000</v>
      </c>
      <c r="T22" s="28"/>
      <c r="U22" s="28">
        <f>U18</f>
        <v>71000</v>
      </c>
      <c r="V22" s="28"/>
      <c r="W22" s="28">
        <f>SUM(W17:W20)</f>
        <v>71000</v>
      </c>
      <c r="X22" s="28">
        <f>SUM(X17:X20)</f>
        <v>-500</v>
      </c>
      <c r="Y22" s="191">
        <f>SUM(Y17:Y20)</f>
        <v>70500</v>
      </c>
      <c r="Z22" s="402"/>
      <c r="AA22" s="16">
        <f>SUM(AA17:AA20)</f>
        <v>50000</v>
      </c>
    </row>
    <row r="23" spans="1:27" ht="15">
      <c r="A23" s="180"/>
      <c r="B23" s="403"/>
      <c r="C23" s="180"/>
      <c r="D23" s="181"/>
      <c r="E23" s="181"/>
      <c r="F23" s="404"/>
      <c r="G23" s="405"/>
      <c r="H23" s="404"/>
      <c r="I23" s="405"/>
      <c r="J23" s="404"/>
      <c r="K23" s="181"/>
      <c r="L23" s="181"/>
      <c r="M23" s="181"/>
      <c r="N23" s="404"/>
      <c r="O23" s="8"/>
      <c r="P23" s="8"/>
      <c r="Q23" s="8"/>
      <c r="R23" s="8"/>
      <c r="S23" s="8"/>
      <c r="T23" s="8"/>
      <c r="U23" s="8"/>
      <c r="V23" s="8"/>
      <c r="W23" s="8"/>
      <c r="X23" s="184"/>
      <c r="Y23" s="196"/>
      <c r="Z23" s="184"/>
      <c r="AA23" s="9"/>
    </row>
    <row r="24" spans="1:27" ht="15">
      <c r="A24" s="185">
        <v>710</v>
      </c>
      <c r="B24" s="194">
        <v>71013</v>
      </c>
      <c r="C24" s="185">
        <v>4300</v>
      </c>
      <c r="D24" s="184" t="s">
        <v>366</v>
      </c>
      <c r="E24" s="9">
        <v>80000</v>
      </c>
      <c r="F24" s="382"/>
      <c r="G24" s="196">
        <f>E24+F24</f>
        <v>80000</v>
      </c>
      <c r="H24" s="382"/>
      <c r="I24" s="196">
        <f>G24+H24</f>
        <v>80000</v>
      </c>
      <c r="J24" s="382"/>
      <c r="K24" s="9">
        <f>I24+J24</f>
        <v>80000</v>
      </c>
      <c r="L24" s="9"/>
      <c r="M24" s="9">
        <f>K24+L24</f>
        <v>80000</v>
      </c>
      <c r="N24" s="382"/>
      <c r="O24" s="9">
        <v>45000</v>
      </c>
      <c r="P24" s="9">
        <v>-10000</v>
      </c>
      <c r="Q24" s="9">
        <f>O24+P24</f>
        <v>35000</v>
      </c>
      <c r="R24" s="9"/>
      <c r="S24" s="9">
        <f>Q24+R24</f>
        <v>35000</v>
      </c>
      <c r="T24" s="9"/>
      <c r="U24" s="9">
        <f>S24+T24</f>
        <v>35000</v>
      </c>
      <c r="V24" s="9"/>
      <c r="W24" s="9">
        <f>U24+V24</f>
        <v>35000</v>
      </c>
      <c r="X24" s="184"/>
      <c r="Y24" s="196">
        <f>W24+X24</f>
        <v>35000</v>
      </c>
      <c r="Z24" s="184"/>
      <c r="AA24" s="9">
        <v>33000</v>
      </c>
    </row>
    <row r="25" spans="1:27" ht="15">
      <c r="A25" s="197"/>
      <c r="B25" s="406"/>
      <c r="C25" s="197"/>
      <c r="D25" s="201"/>
      <c r="E25" s="201"/>
      <c r="F25" s="202"/>
      <c r="G25" s="407"/>
      <c r="H25" s="202"/>
      <c r="I25" s="407"/>
      <c r="J25" s="202"/>
      <c r="K25" s="11"/>
      <c r="L25" s="11"/>
      <c r="M25" s="11"/>
      <c r="N25" s="202"/>
      <c r="O25" s="11"/>
      <c r="P25" s="11"/>
      <c r="Q25" s="11"/>
      <c r="R25" s="11"/>
      <c r="S25" s="11"/>
      <c r="T25" s="11"/>
      <c r="U25" s="11"/>
      <c r="V25" s="11"/>
      <c r="W25" s="11"/>
      <c r="X25" s="184"/>
      <c r="Y25" s="196"/>
      <c r="Z25" s="184"/>
      <c r="AA25" s="9"/>
    </row>
    <row r="26" spans="1:27" ht="15.75">
      <c r="A26" s="200"/>
      <c r="B26" s="188"/>
      <c r="C26" s="188"/>
      <c r="D26" s="189"/>
      <c r="E26" s="184"/>
      <c r="F26" s="382"/>
      <c r="G26" s="196"/>
      <c r="H26" s="382"/>
      <c r="I26" s="196"/>
      <c r="J26" s="382"/>
      <c r="K26" s="9"/>
      <c r="L26" s="9"/>
      <c r="M26" s="9"/>
      <c r="N26" s="382"/>
      <c r="O26" s="199">
        <f>O24</f>
        <v>45000</v>
      </c>
      <c r="P26" s="199">
        <f>P24</f>
        <v>-10000</v>
      </c>
      <c r="Q26" s="199">
        <f>Q24</f>
        <v>35000</v>
      </c>
      <c r="R26" s="199"/>
      <c r="S26" s="199">
        <f>S24</f>
        <v>35000</v>
      </c>
      <c r="T26" s="199"/>
      <c r="U26" s="199">
        <f>U24</f>
        <v>35000</v>
      </c>
      <c r="V26" s="199"/>
      <c r="W26" s="199">
        <f>W24</f>
        <v>35000</v>
      </c>
      <c r="X26" s="28"/>
      <c r="Y26" s="408">
        <f>W26+X26</f>
        <v>35000</v>
      </c>
      <c r="Z26" s="210"/>
      <c r="AA26" s="16">
        <f>SUM(AA23:AA25)</f>
        <v>33000</v>
      </c>
    </row>
    <row r="27" spans="1:27" ht="15">
      <c r="A27" s="180"/>
      <c r="B27" s="393"/>
      <c r="C27" s="393"/>
      <c r="D27" s="393"/>
      <c r="E27" s="195"/>
      <c r="F27" s="382"/>
      <c r="G27" s="196"/>
      <c r="H27" s="382"/>
      <c r="I27" s="196"/>
      <c r="J27" s="382"/>
      <c r="K27" s="9"/>
      <c r="L27" s="9"/>
      <c r="M27" s="9"/>
      <c r="N27" s="382"/>
      <c r="O27" s="8"/>
      <c r="P27" s="8"/>
      <c r="Q27" s="8"/>
      <c r="R27" s="8"/>
      <c r="S27" s="8"/>
      <c r="T27" s="8"/>
      <c r="U27" s="8"/>
      <c r="V27" s="8"/>
      <c r="W27" s="8"/>
      <c r="X27" s="184"/>
      <c r="Y27" s="196"/>
      <c r="Z27" s="184"/>
      <c r="AA27" s="9"/>
    </row>
    <row r="28" spans="1:27" ht="15">
      <c r="A28" s="185">
        <v>710</v>
      </c>
      <c r="B28" s="185">
        <v>71014</v>
      </c>
      <c r="C28" s="185">
        <v>4300</v>
      </c>
      <c r="D28" s="184" t="s">
        <v>366</v>
      </c>
      <c r="E28" s="84">
        <v>70000</v>
      </c>
      <c r="F28" s="404"/>
      <c r="G28" s="405">
        <f>E28+F28</f>
        <v>70000</v>
      </c>
      <c r="H28" s="404"/>
      <c r="I28" s="405">
        <f>G28+H28</f>
        <v>70000</v>
      </c>
      <c r="J28" s="404"/>
      <c r="K28" s="8">
        <f>I28+J28</f>
        <v>70000</v>
      </c>
      <c r="L28" s="8"/>
      <c r="M28" s="8">
        <f>K28+L28</f>
        <v>70000</v>
      </c>
      <c r="N28" s="404"/>
      <c r="O28" s="9">
        <v>40000</v>
      </c>
      <c r="P28" s="9"/>
      <c r="Q28" s="9">
        <f>O28+P28</f>
        <v>40000</v>
      </c>
      <c r="R28" s="9"/>
      <c r="S28" s="9">
        <f>Q28+R28</f>
        <v>40000</v>
      </c>
      <c r="T28" s="9"/>
      <c r="U28" s="9">
        <f>S28+T28</f>
        <v>40000</v>
      </c>
      <c r="V28" s="9"/>
      <c r="W28" s="9">
        <f>U28+V28</f>
        <v>40000</v>
      </c>
      <c r="X28" s="184"/>
      <c r="Y28" s="196">
        <f>W28+X28</f>
        <v>40000</v>
      </c>
      <c r="Z28" s="184"/>
      <c r="AA28" s="9">
        <f>Y28+Z28</f>
        <v>40000</v>
      </c>
    </row>
    <row r="29" spans="1:27" ht="15">
      <c r="A29" s="197"/>
      <c r="B29" s="197"/>
      <c r="C29" s="197"/>
      <c r="D29" s="201"/>
      <c r="E29" s="97"/>
      <c r="F29" s="202"/>
      <c r="G29" s="407"/>
      <c r="H29" s="202"/>
      <c r="I29" s="407"/>
      <c r="J29" s="202"/>
      <c r="K29" s="11"/>
      <c r="L29" s="11"/>
      <c r="M29" s="11"/>
      <c r="N29" s="202"/>
      <c r="O29" s="11"/>
      <c r="P29" s="11"/>
      <c r="Q29" s="11"/>
      <c r="R29" s="11"/>
      <c r="S29" s="11"/>
      <c r="T29" s="11"/>
      <c r="U29" s="11"/>
      <c r="V29" s="11"/>
      <c r="W29" s="11"/>
      <c r="X29" s="184"/>
      <c r="Y29" s="196"/>
      <c r="Z29" s="184"/>
      <c r="AA29" s="9"/>
    </row>
    <row r="30" spans="1:27" ht="15.75">
      <c r="A30" s="200"/>
      <c r="B30" s="188"/>
      <c r="C30" s="188"/>
      <c r="D30" s="189"/>
      <c r="E30" s="9"/>
      <c r="F30" s="381"/>
      <c r="G30" s="196"/>
      <c r="H30" s="381"/>
      <c r="I30" s="196"/>
      <c r="J30" s="381"/>
      <c r="K30" s="9"/>
      <c r="L30" s="9"/>
      <c r="M30" s="9"/>
      <c r="N30" s="381"/>
      <c r="O30" s="64">
        <f>O28</f>
        <v>40000</v>
      </c>
      <c r="P30" s="64"/>
      <c r="Q30" s="64">
        <f>Q28</f>
        <v>40000</v>
      </c>
      <c r="R30" s="64"/>
      <c r="S30" s="64">
        <f>S28</f>
        <v>40000</v>
      </c>
      <c r="T30" s="64"/>
      <c r="U30" s="64">
        <f>U28</f>
        <v>40000</v>
      </c>
      <c r="V30" s="64"/>
      <c r="W30" s="64">
        <f>W28</f>
        <v>40000</v>
      </c>
      <c r="X30" s="28"/>
      <c r="Y30" s="408">
        <f aca="true" t="shared" si="0" ref="Y30:Y38">W30+X30</f>
        <v>40000</v>
      </c>
      <c r="Z30" s="210"/>
      <c r="AA30" s="16">
        <f>Y30+Z30</f>
        <v>40000</v>
      </c>
    </row>
    <row r="31" spans="1:27" ht="15">
      <c r="A31" s="180">
        <v>710</v>
      </c>
      <c r="B31" s="180">
        <v>71015</v>
      </c>
      <c r="C31" s="180">
        <v>4010</v>
      </c>
      <c r="D31" s="181" t="s">
        <v>369</v>
      </c>
      <c r="E31" s="84">
        <v>58000</v>
      </c>
      <c r="F31" s="400">
        <v>-1000</v>
      </c>
      <c r="G31" s="9">
        <f>E31+F31</f>
        <v>57000</v>
      </c>
      <c r="H31" s="381"/>
      <c r="I31" s="8">
        <f>G31+H31</f>
        <v>57000</v>
      </c>
      <c r="J31" s="381"/>
      <c r="K31" s="9">
        <f>I31+J31</f>
        <v>57000</v>
      </c>
      <c r="L31" s="9"/>
      <c r="M31" s="9">
        <f>K31+L31</f>
        <v>57000</v>
      </c>
      <c r="N31" s="381"/>
      <c r="O31" s="8">
        <v>49500</v>
      </c>
      <c r="P31" s="405"/>
      <c r="Q31" s="8">
        <f aca="true" t="shared" si="1" ref="Q31:Q37">O31+P31</f>
        <v>49500</v>
      </c>
      <c r="R31" s="405"/>
      <c r="S31" s="8">
        <f aca="true" t="shared" si="2" ref="S31:S37">Q31+R31</f>
        <v>49500</v>
      </c>
      <c r="T31" s="405"/>
      <c r="U31" s="8">
        <f aca="true" t="shared" si="3" ref="U31:U43">S31+T31</f>
        <v>49500</v>
      </c>
      <c r="V31" s="405"/>
      <c r="W31" s="8">
        <f aca="true" t="shared" si="4" ref="W31:W43">U31+V31</f>
        <v>49500</v>
      </c>
      <c r="X31" s="184"/>
      <c r="Y31" s="196">
        <f t="shared" si="0"/>
        <v>49500</v>
      </c>
      <c r="Z31" s="184"/>
      <c r="AA31" s="9">
        <v>49500</v>
      </c>
    </row>
    <row r="32" spans="1:27" ht="15">
      <c r="A32" s="185"/>
      <c r="B32" s="185"/>
      <c r="C32" s="185">
        <v>4020</v>
      </c>
      <c r="D32" s="184" t="s">
        <v>370</v>
      </c>
      <c r="E32" s="85"/>
      <c r="F32" s="400"/>
      <c r="G32" s="9"/>
      <c r="H32" s="381"/>
      <c r="I32" s="9"/>
      <c r="J32" s="381"/>
      <c r="K32" s="9"/>
      <c r="L32" s="9"/>
      <c r="M32" s="9"/>
      <c r="N32" s="381"/>
      <c r="O32" s="9">
        <v>73000</v>
      </c>
      <c r="P32" s="196"/>
      <c r="Q32" s="9">
        <f t="shared" si="1"/>
        <v>73000</v>
      </c>
      <c r="R32" s="196"/>
      <c r="S32" s="9">
        <f t="shared" si="2"/>
        <v>73000</v>
      </c>
      <c r="T32" s="196"/>
      <c r="U32" s="9">
        <f t="shared" si="3"/>
        <v>73000</v>
      </c>
      <c r="V32" s="196"/>
      <c r="W32" s="9">
        <f t="shared" si="4"/>
        <v>73000</v>
      </c>
      <c r="X32" s="184"/>
      <c r="Y32" s="196">
        <f t="shared" si="0"/>
        <v>73000</v>
      </c>
      <c r="Z32" s="184"/>
      <c r="AA32" s="9">
        <v>101000</v>
      </c>
    </row>
    <row r="33" spans="1:27" ht="15">
      <c r="A33" s="185"/>
      <c r="B33" s="185"/>
      <c r="C33" s="185">
        <v>4040</v>
      </c>
      <c r="D33" s="184" t="s">
        <v>371</v>
      </c>
      <c r="E33" s="85">
        <v>3000</v>
      </c>
      <c r="F33" s="400">
        <v>1000</v>
      </c>
      <c r="G33" s="9">
        <f>E33+F33</f>
        <v>4000</v>
      </c>
      <c r="H33" s="381"/>
      <c r="I33" s="9">
        <f>G33+H33</f>
        <v>4000</v>
      </c>
      <c r="J33" s="381"/>
      <c r="K33" s="9">
        <f>I33+J33</f>
        <v>4000</v>
      </c>
      <c r="L33" s="9"/>
      <c r="M33" s="9">
        <f>K33+L33</f>
        <v>4000</v>
      </c>
      <c r="N33" s="381"/>
      <c r="O33" s="9">
        <v>10000</v>
      </c>
      <c r="P33" s="196"/>
      <c r="Q33" s="9">
        <f t="shared" si="1"/>
        <v>10000</v>
      </c>
      <c r="R33" s="196"/>
      <c r="S33" s="9">
        <f t="shared" si="2"/>
        <v>10000</v>
      </c>
      <c r="T33" s="196"/>
      <c r="U33" s="9">
        <f t="shared" si="3"/>
        <v>10000</v>
      </c>
      <c r="V33" s="196"/>
      <c r="W33" s="9">
        <f t="shared" si="4"/>
        <v>10000</v>
      </c>
      <c r="X33" s="184">
        <v>-67</v>
      </c>
      <c r="Y33" s="196">
        <f t="shared" si="0"/>
        <v>9933</v>
      </c>
      <c r="Z33" s="184"/>
      <c r="AA33" s="9">
        <v>9800</v>
      </c>
    </row>
    <row r="34" spans="1:27" ht="15">
      <c r="A34" s="185"/>
      <c r="B34" s="185"/>
      <c r="C34" s="185">
        <v>4110</v>
      </c>
      <c r="D34" s="184" t="s">
        <v>372</v>
      </c>
      <c r="E34" s="85">
        <v>10900</v>
      </c>
      <c r="F34" s="381"/>
      <c r="G34" s="9">
        <f>E34+F34</f>
        <v>10900</v>
      </c>
      <c r="H34" s="381"/>
      <c r="I34" s="9">
        <f>G34+H34</f>
        <v>10900</v>
      </c>
      <c r="J34" s="381"/>
      <c r="K34" s="9">
        <f>I34+J34</f>
        <v>10900</v>
      </c>
      <c r="L34" s="9"/>
      <c r="M34" s="9">
        <f>K34+L34</f>
        <v>10900</v>
      </c>
      <c r="N34" s="381"/>
      <c r="O34" s="9">
        <v>24100</v>
      </c>
      <c r="P34" s="196"/>
      <c r="Q34" s="9">
        <f t="shared" si="1"/>
        <v>24100</v>
      </c>
      <c r="R34" s="196"/>
      <c r="S34" s="9">
        <f t="shared" si="2"/>
        <v>24100</v>
      </c>
      <c r="T34" s="196"/>
      <c r="U34" s="9">
        <f t="shared" si="3"/>
        <v>24100</v>
      </c>
      <c r="V34" s="196"/>
      <c r="W34" s="9">
        <f t="shared" si="4"/>
        <v>24100</v>
      </c>
      <c r="X34" s="184"/>
      <c r="Y34" s="196">
        <f t="shared" si="0"/>
        <v>24100</v>
      </c>
      <c r="Z34" s="184"/>
      <c r="AA34" s="9">
        <v>29700</v>
      </c>
    </row>
    <row r="35" spans="1:27" ht="15">
      <c r="A35" s="185"/>
      <c r="B35" s="185"/>
      <c r="C35" s="185">
        <v>4120</v>
      </c>
      <c r="D35" s="184" t="s">
        <v>373</v>
      </c>
      <c r="E35" s="85">
        <v>1500</v>
      </c>
      <c r="F35" s="381"/>
      <c r="G35" s="9">
        <f>E35+F35</f>
        <v>1500</v>
      </c>
      <c r="H35" s="381"/>
      <c r="I35" s="9">
        <f>G35+H35</f>
        <v>1500</v>
      </c>
      <c r="J35" s="381"/>
      <c r="K35" s="9">
        <f>I35+J35</f>
        <v>1500</v>
      </c>
      <c r="L35" s="9"/>
      <c r="M35" s="9">
        <f>K35+L35</f>
        <v>1500</v>
      </c>
      <c r="N35" s="381"/>
      <c r="O35" s="9">
        <v>3200</v>
      </c>
      <c r="P35" s="196"/>
      <c r="Q35" s="9">
        <f t="shared" si="1"/>
        <v>3200</v>
      </c>
      <c r="R35" s="196"/>
      <c r="S35" s="9">
        <f t="shared" si="2"/>
        <v>3200</v>
      </c>
      <c r="T35" s="196"/>
      <c r="U35" s="9">
        <f t="shared" si="3"/>
        <v>3200</v>
      </c>
      <c r="V35" s="196"/>
      <c r="W35" s="9">
        <f t="shared" si="4"/>
        <v>3200</v>
      </c>
      <c r="X35" s="184"/>
      <c r="Y35" s="196">
        <f t="shared" si="0"/>
        <v>3200</v>
      </c>
      <c r="Z35" s="184"/>
      <c r="AA35" s="9">
        <v>4000</v>
      </c>
    </row>
    <row r="36" spans="1:27" ht="15">
      <c r="A36" s="185"/>
      <c r="B36" s="185"/>
      <c r="C36" s="185">
        <v>4210</v>
      </c>
      <c r="D36" s="184" t="s">
        <v>374</v>
      </c>
      <c r="E36" s="85">
        <v>3000</v>
      </c>
      <c r="F36" s="381"/>
      <c r="G36" s="9">
        <f>E36+F36</f>
        <v>3000</v>
      </c>
      <c r="H36" s="381"/>
      <c r="I36" s="9">
        <f>G36+H36</f>
        <v>3000</v>
      </c>
      <c r="J36" s="381"/>
      <c r="K36" s="9">
        <f>I36+J36</f>
        <v>3000</v>
      </c>
      <c r="L36" s="9"/>
      <c r="M36" s="9">
        <f>K36+L36</f>
        <v>3000</v>
      </c>
      <c r="N36" s="381"/>
      <c r="O36" s="9">
        <v>5500</v>
      </c>
      <c r="P36" s="196"/>
      <c r="Q36" s="9">
        <f t="shared" si="1"/>
        <v>5500</v>
      </c>
      <c r="R36" s="196"/>
      <c r="S36" s="9">
        <f t="shared" si="2"/>
        <v>5500</v>
      </c>
      <c r="T36" s="196">
        <v>-100</v>
      </c>
      <c r="U36" s="9">
        <f t="shared" si="3"/>
        <v>5400</v>
      </c>
      <c r="V36" s="196"/>
      <c r="W36" s="9">
        <f t="shared" si="4"/>
        <v>5400</v>
      </c>
      <c r="X36" s="9">
        <v>-1633</v>
      </c>
      <c r="Y36" s="196">
        <f t="shared" si="0"/>
        <v>3767</v>
      </c>
      <c r="Z36" s="184">
        <v>500</v>
      </c>
      <c r="AA36" s="9">
        <v>3000</v>
      </c>
    </row>
    <row r="37" spans="1:27" ht="15">
      <c r="A37" s="185"/>
      <c r="B37" s="185"/>
      <c r="C37" s="185">
        <v>4260</v>
      </c>
      <c r="D37" s="184" t="s">
        <v>375</v>
      </c>
      <c r="E37" s="85"/>
      <c r="F37" s="381"/>
      <c r="G37" s="9"/>
      <c r="H37" s="381"/>
      <c r="I37" s="9"/>
      <c r="J37" s="381"/>
      <c r="K37" s="9"/>
      <c r="L37" s="9"/>
      <c r="M37" s="9"/>
      <c r="N37" s="381"/>
      <c r="O37" s="9">
        <v>3400</v>
      </c>
      <c r="P37" s="196"/>
      <c r="Q37" s="9">
        <f t="shared" si="1"/>
        <v>3400</v>
      </c>
      <c r="R37" s="196"/>
      <c r="S37" s="9">
        <f t="shared" si="2"/>
        <v>3400</v>
      </c>
      <c r="T37" s="196"/>
      <c r="U37" s="9">
        <f t="shared" si="3"/>
        <v>3400</v>
      </c>
      <c r="V37" s="196"/>
      <c r="W37" s="9">
        <f t="shared" si="4"/>
        <v>3400</v>
      </c>
      <c r="X37" s="9"/>
      <c r="Y37" s="196">
        <f t="shared" si="0"/>
        <v>3400</v>
      </c>
      <c r="Z37" s="184">
        <v>300</v>
      </c>
      <c r="AA37" s="9">
        <v>3400</v>
      </c>
    </row>
    <row r="38" spans="1:27" ht="15">
      <c r="A38" s="185"/>
      <c r="B38" s="185"/>
      <c r="C38" s="185">
        <v>4280</v>
      </c>
      <c r="D38" s="184" t="s">
        <v>376</v>
      </c>
      <c r="E38" s="85"/>
      <c r="F38" s="381"/>
      <c r="G38" s="9"/>
      <c r="H38" s="381"/>
      <c r="I38" s="9"/>
      <c r="J38" s="381"/>
      <c r="K38" s="9"/>
      <c r="L38" s="9"/>
      <c r="M38" s="9"/>
      <c r="N38" s="381"/>
      <c r="O38" s="9"/>
      <c r="P38" s="196"/>
      <c r="Q38" s="9"/>
      <c r="R38" s="196"/>
      <c r="S38" s="9"/>
      <c r="T38" s="196">
        <v>100</v>
      </c>
      <c r="U38" s="9">
        <f t="shared" si="3"/>
        <v>100</v>
      </c>
      <c r="V38" s="196"/>
      <c r="W38" s="9">
        <f t="shared" si="4"/>
        <v>100</v>
      </c>
      <c r="X38" s="9"/>
      <c r="Y38" s="196">
        <f t="shared" si="0"/>
        <v>100</v>
      </c>
      <c r="Z38" s="184"/>
      <c r="AA38" s="9">
        <v>100</v>
      </c>
    </row>
    <row r="39" spans="1:27" ht="15">
      <c r="A39" s="185"/>
      <c r="B39" s="185"/>
      <c r="C39" s="185">
        <v>4300</v>
      </c>
      <c r="D39" s="184" t="s">
        <v>366</v>
      </c>
      <c r="E39" s="85">
        <v>5100</v>
      </c>
      <c r="F39" s="381"/>
      <c r="G39" s="9">
        <f>E39+F39</f>
        <v>5100</v>
      </c>
      <c r="H39" s="381"/>
      <c r="I39" s="9">
        <f>G39+H39</f>
        <v>5100</v>
      </c>
      <c r="J39" s="381"/>
      <c r="K39" s="9">
        <f>I39+J39</f>
        <v>5100</v>
      </c>
      <c r="L39" s="9"/>
      <c r="M39" s="9">
        <f>K39+L39</f>
        <v>5100</v>
      </c>
      <c r="N39" s="381"/>
      <c r="O39" s="9">
        <v>7800</v>
      </c>
      <c r="P39" s="196">
        <v>-3000</v>
      </c>
      <c r="Q39" s="9">
        <f>O39+P39</f>
        <v>4800</v>
      </c>
      <c r="R39" s="196"/>
      <c r="S39" s="9">
        <f>Q39+R39</f>
        <v>4800</v>
      </c>
      <c r="T39" s="196"/>
      <c r="U39" s="9">
        <f t="shared" si="3"/>
        <v>4800</v>
      </c>
      <c r="V39" s="196"/>
      <c r="W39" s="9">
        <f t="shared" si="4"/>
        <v>4800</v>
      </c>
      <c r="X39" s="9">
        <v>500</v>
      </c>
      <c r="Y39" s="196">
        <v>5300</v>
      </c>
      <c r="Z39" s="9">
        <v>-1500</v>
      </c>
      <c r="AA39" s="9">
        <v>6000</v>
      </c>
    </row>
    <row r="40" spans="1:27" ht="15">
      <c r="A40" s="185"/>
      <c r="B40" s="185"/>
      <c r="C40" s="185">
        <v>4350</v>
      </c>
      <c r="D40" s="184" t="s">
        <v>377</v>
      </c>
      <c r="E40" s="85"/>
      <c r="F40" s="381"/>
      <c r="G40" s="9"/>
      <c r="H40" s="381"/>
      <c r="I40" s="9"/>
      <c r="J40" s="381"/>
      <c r="K40" s="9"/>
      <c r="L40" s="9"/>
      <c r="M40" s="9"/>
      <c r="N40" s="381"/>
      <c r="O40" s="9"/>
      <c r="P40" s="196">
        <v>1000</v>
      </c>
      <c r="Q40" s="9">
        <f>O40+P40</f>
        <v>1000</v>
      </c>
      <c r="R40" s="196"/>
      <c r="S40" s="9">
        <f>Q40+R40</f>
        <v>1000</v>
      </c>
      <c r="T40" s="196"/>
      <c r="U40" s="9">
        <f t="shared" si="3"/>
        <v>1000</v>
      </c>
      <c r="V40" s="196"/>
      <c r="W40" s="9">
        <f t="shared" si="4"/>
        <v>1000</v>
      </c>
      <c r="X40" s="9"/>
      <c r="Y40" s="196">
        <f>W40+X40</f>
        <v>1000</v>
      </c>
      <c r="Z40" s="184"/>
      <c r="AA40" s="9">
        <v>900</v>
      </c>
    </row>
    <row r="41" spans="1:27" ht="15">
      <c r="A41" s="185"/>
      <c r="B41" s="185"/>
      <c r="C41" s="185">
        <v>4410</v>
      </c>
      <c r="D41" s="184" t="s">
        <v>378</v>
      </c>
      <c r="E41" s="85">
        <v>3500</v>
      </c>
      <c r="F41" s="381"/>
      <c r="G41" s="9">
        <f>E41+F41</f>
        <v>3500</v>
      </c>
      <c r="H41" s="381"/>
      <c r="I41" s="9">
        <f>G41+H41</f>
        <v>3500</v>
      </c>
      <c r="J41" s="381"/>
      <c r="K41" s="9">
        <f>I41+J41</f>
        <v>3500</v>
      </c>
      <c r="L41" s="9"/>
      <c r="M41" s="9">
        <f>K41+L41</f>
        <v>3500</v>
      </c>
      <c r="N41" s="381"/>
      <c r="O41" s="9">
        <v>4500</v>
      </c>
      <c r="P41" s="196"/>
      <c r="Q41" s="9">
        <f>O41+P41</f>
        <v>4500</v>
      </c>
      <c r="R41" s="196"/>
      <c r="S41" s="9">
        <f>Q41+R41</f>
        <v>4500</v>
      </c>
      <c r="T41" s="196"/>
      <c r="U41" s="9">
        <f t="shared" si="3"/>
        <v>4500</v>
      </c>
      <c r="V41" s="196"/>
      <c r="W41" s="9">
        <f t="shared" si="4"/>
        <v>4500</v>
      </c>
      <c r="X41" s="9">
        <v>1200</v>
      </c>
      <c r="Y41" s="196">
        <f>W41+X41</f>
        <v>5700</v>
      </c>
      <c r="Z41" s="184">
        <v>700</v>
      </c>
      <c r="AA41" s="9">
        <v>7000</v>
      </c>
    </row>
    <row r="42" spans="1:27" ht="15">
      <c r="A42" s="185"/>
      <c r="B42" s="185"/>
      <c r="C42" s="185">
        <v>4440</v>
      </c>
      <c r="D42" s="184" t="s">
        <v>379</v>
      </c>
      <c r="E42" s="85"/>
      <c r="F42" s="381"/>
      <c r="G42" s="9"/>
      <c r="H42" s="381"/>
      <c r="I42" s="9"/>
      <c r="J42" s="381"/>
      <c r="K42" s="9"/>
      <c r="L42" s="9"/>
      <c r="M42" s="9"/>
      <c r="N42" s="381"/>
      <c r="O42" s="9">
        <v>3000</v>
      </c>
      <c r="P42" s="196"/>
      <c r="Q42" s="9">
        <f>O42+P42</f>
        <v>3000</v>
      </c>
      <c r="R42" s="196"/>
      <c r="S42" s="9">
        <f>Q42+R42</f>
        <v>3000</v>
      </c>
      <c r="T42" s="196"/>
      <c r="U42" s="9">
        <f t="shared" si="3"/>
        <v>3000</v>
      </c>
      <c r="V42" s="196"/>
      <c r="W42" s="9">
        <f t="shared" si="4"/>
        <v>3000</v>
      </c>
      <c r="X42" s="184"/>
      <c r="Y42" s="196">
        <f>W42+X42</f>
        <v>3000</v>
      </c>
      <c r="Z42" s="184"/>
      <c r="AA42" s="9">
        <v>4600</v>
      </c>
    </row>
    <row r="43" spans="1:27" ht="15">
      <c r="A43" s="197"/>
      <c r="B43" s="197"/>
      <c r="C43" s="197">
        <v>6060</v>
      </c>
      <c r="D43" s="201" t="s">
        <v>380</v>
      </c>
      <c r="E43" s="85"/>
      <c r="F43" s="381"/>
      <c r="G43" s="196"/>
      <c r="H43" s="381"/>
      <c r="I43" s="9"/>
      <c r="J43" s="381"/>
      <c r="K43" s="9"/>
      <c r="L43" s="9"/>
      <c r="M43" s="196"/>
      <c r="N43" s="381"/>
      <c r="O43" s="11">
        <v>7000</v>
      </c>
      <c r="P43" s="407"/>
      <c r="Q43" s="11">
        <f>O43+P43</f>
        <v>7000</v>
      </c>
      <c r="R43" s="407"/>
      <c r="S43" s="11">
        <f>Q43+R43</f>
        <v>7000</v>
      </c>
      <c r="T43" s="407"/>
      <c r="U43" s="11">
        <f t="shared" si="3"/>
        <v>7000</v>
      </c>
      <c r="V43" s="407"/>
      <c r="W43" s="11">
        <f t="shared" si="4"/>
        <v>7000</v>
      </c>
      <c r="X43" s="184"/>
      <c r="Y43" s="196">
        <f>W43+X43</f>
        <v>7000</v>
      </c>
      <c r="Z43" s="184"/>
      <c r="AA43" s="9">
        <v>7000</v>
      </c>
    </row>
    <row r="44" spans="1:27" ht="15.75">
      <c r="A44" s="200"/>
      <c r="B44" s="188"/>
      <c r="C44" s="188"/>
      <c r="D44" s="189"/>
      <c r="E44" s="28">
        <f>SUM(E31:E42)</f>
        <v>85000</v>
      </c>
      <c r="F44" s="190">
        <v>0</v>
      </c>
      <c r="G44" s="191">
        <f aca="true" t="shared" si="5" ref="G44:G49">E44+F44</f>
        <v>85000</v>
      </c>
      <c r="H44" s="190"/>
      <c r="I44" s="28">
        <f>SUM(I31:I42)</f>
        <v>85000</v>
      </c>
      <c r="J44" s="191"/>
      <c r="K44" s="28">
        <f>SUM(K31:K42)</f>
        <v>85000</v>
      </c>
      <c r="L44" s="28">
        <f>SUM(L31:L42)</f>
        <v>0</v>
      </c>
      <c r="M44" s="191">
        <f>SUM(M31:M42)</f>
        <v>85000</v>
      </c>
      <c r="N44" s="190"/>
      <c r="O44" s="28">
        <f>SUM(O31:O43)</f>
        <v>191000</v>
      </c>
      <c r="P44" s="28">
        <f>SUM(P31:P43)</f>
        <v>-2000</v>
      </c>
      <c r="Q44" s="391">
        <f>SUM(Q31:Q43)</f>
        <v>189000</v>
      </c>
      <c r="R44" s="28"/>
      <c r="S44" s="391">
        <f>SUM(S31:S43)</f>
        <v>189000</v>
      </c>
      <c r="T44" s="391">
        <f>SUM(T31:T43)</f>
        <v>0</v>
      </c>
      <c r="U44" s="391">
        <f>SUM(U31:U43)</f>
        <v>189000</v>
      </c>
      <c r="V44" s="391"/>
      <c r="W44" s="391">
        <f>SUM(W31:W43)</f>
        <v>189000</v>
      </c>
      <c r="X44" s="28">
        <f>SUM(X31:X43)</f>
        <v>0</v>
      </c>
      <c r="Y44" s="191">
        <f>SUM(Y31:Y43)</f>
        <v>189000</v>
      </c>
      <c r="Z44" s="210">
        <f>SUM(Z31:Z43)</f>
        <v>0</v>
      </c>
      <c r="AA44" s="16">
        <f>SUM(AA31:AA43)</f>
        <v>226000</v>
      </c>
    </row>
    <row r="45" spans="1:27" ht="15.75">
      <c r="A45" s="401" t="s">
        <v>58</v>
      </c>
      <c r="B45" s="188"/>
      <c r="C45" s="188"/>
      <c r="D45" s="189"/>
      <c r="E45" s="28">
        <v>235000</v>
      </c>
      <c r="F45" s="190">
        <v>0</v>
      </c>
      <c r="G45" s="191">
        <f t="shared" si="5"/>
        <v>235000</v>
      </c>
      <c r="H45" s="190"/>
      <c r="I45" s="28">
        <f>I24+I28+I44</f>
        <v>235000</v>
      </c>
      <c r="J45" s="191"/>
      <c r="K45" s="28">
        <f>K24+K28+K44</f>
        <v>235000</v>
      </c>
      <c r="L45" s="28">
        <f>L24+L28+L44</f>
        <v>0</v>
      </c>
      <c r="M45" s="191">
        <f>M24+M28+M44</f>
        <v>235000</v>
      </c>
      <c r="N45" s="198"/>
      <c r="O45" s="28">
        <f>O44+O30+O26</f>
        <v>276000</v>
      </c>
      <c r="P45" s="28">
        <f>P44+P30+P26</f>
        <v>-12000</v>
      </c>
      <c r="Q45" s="199">
        <f>Q44+Q30+Q26</f>
        <v>264000</v>
      </c>
      <c r="R45" s="28"/>
      <c r="S45" s="199">
        <f aca="true" t="shared" si="6" ref="S45:Y45">S44+S30+S26</f>
        <v>264000</v>
      </c>
      <c r="T45" s="199">
        <f t="shared" si="6"/>
        <v>0</v>
      </c>
      <c r="U45" s="199">
        <f t="shared" si="6"/>
        <v>264000</v>
      </c>
      <c r="V45" s="199">
        <f t="shared" si="6"/>
        <v>0</v>
      </c>
      <c r="W45" s="199">
        <f t="shared" si="6"/>
        <v>264000</v>
      </c>
      <c r="X45" s="28">
        <f t="shared" si="6"/>
        <v>0</v>
      </c>
      <c r="Y45" s="191">
        <f t="shared" si="6"/>
        <v>264000</v>
      </c>
      <c r="Z45" s="210">
        <v>0</v>
      </c>
      <c r="AA45" s="16">
        <f>AA44+AA30+AA26</f>
        <v>299000</v>
      </c>
    </row>
    <row r="46" spans="1:27" ht="15">
      <c r="A46" s="194">
        <v>750</v>
      </c>
      <c r="B46" s="180">
        <v>75011</v>
      </c>
      <c r="C46" s="180">
        <v>4010</v>
      </c>
      <c r="D46" s="181" t="s">
        <v>369</v>
      </c>
      <c r="E46" s="8">
        <v>105616</v>
      </c>
      <c r="F46" s="400"/>
      <c r="G46" s="8">
        <f t="shared" si="5"/>
        <v>105616</v>
      </c>
      <c r="H46" s="381"/>
      <c r="I46" s="8">
        <f>G46+H46</f>
        <v>105616</v>
      </c>
      <c r="J46" s="400">
        <v>-6992</v>
      </c>
      <c r="K46" s="8">
        <f>I46+J46</f>
        <v>98624</v>
      </c>
      <c r="L46" s="8"/>
      <c r="M46" s="8">
        <f>K46+L46</f>
        <v>98624</v>
      </c>
      <c r="N46" s="381"/>
      <c r="O46" s="8">
        <v>104955</v>
      </c>
      <c r="P46" s="405"/>
      <c r="Q46" s="8">
        <f>O46+P46</f>
        <v>104955</v>
      </c>
      <c r="R46" s="405"/>
      <c r="S46" s="8">
        <f>Q46+R46</f>
        <v>104955</v>
      </c>
      <c r="T46" s="405"/>
      <c r="U46" s="8">
        <f>S46+T46</f>
        <v>104955</v>
      </c>
      <c r="V46" s="405"/>
      <c r="W46" s="8">
        <f>U46+V46</f>
        <v>104955</v>
      </c>
      <c r="X46" s="9"/>
      <c r="Y46" s="196">
        <f>W46+X46</f>
        <v>104955</v>
      </c>
      <c r="Z46" s="184"/>
      <c r="AA46" s="9">
        <v>106519</v>
      </c>
    </row>
    <row r="47" spans="1:27" ht="15">
      <c r="A47" s="194"/>
      <c r="B47" s="185"/>
      <c r="C47" s="185">
        <v>4110</v>
      </c>
      <c r="D47" s="184" t="s">
        <v>372</v>
      </c>
      <c r="E47" s="9">
        <v>18700</v>
      </c>
      <c r="F47" s="400"/>
      <c r="G47" s="9">
        <f t="shared" si="5"/>
        <v>18700</v>
      </c>
      <c r="H47" s="381"/>
      <c r="I47" s="9">
        <f>G47+H47</f>
        <v>18700</v>
      </c>
      <c r="J47" s="381"/>
      <c r="K47" s="9">
        <f>I47+J47</f>
        <v>18700</v>
      </c>
      <c r="L47" s="9"/>
      <c r="M47" s="9">
        <f>K47+L47</f>
        <v>18700</v>
      </c>
      <c r="N47" s="381"/>
      <c r="O47" s="9">
        <v>18070</v>
      </c>
      <c r="P47" s="196"/>
      <c r="Q47" s="9">
        <f>O47+P47</f>
        <v>18070</v>
      </c>
      <c r="R47" s="196"/>
      <c r="S47" s="9">
        <f>Q47+R47</f>
        <v>18070</v>
      </c>
      <c r="T47" s="196"/>
      <c r="U47" s="9">
        <f>S47+T47</f>
        <v>18070</v>
      </c>
      <c r="V47" s="196"/>
      <c r="W47" s="9">
        <f>U47+V47</f>
        <v>18070</v>
      </c>
      <c r="X47" s="9"/>
      <c r="Y47" s="196">
        <f>W47+X47</f>
        <v>18070</v>
      </c>
      <c r="Z47" s="184"/>
      <c r="AA47" s="9">
        <v>18350</v>
      </c>
    </row>
    <row r="48" spans="1:27" ht="15">
      <c r="A48" s="194"/>
      <c r="B48" s="185"/>
      <c r="C48" s="185">
        <v>4120</v>
      </c>
      <c r="D48" s="184" t="s">
        <v>373</v>
      </c>
      <c r="E48" s="9">
        <v>2500</v>
      </c>
      <c r="F48" s="400"/>
      <c r="G48" s="9">
        <f t="shared" si="5"/>
        <v>2500</v>
      </c>
      <c r="H48" s="381"/>
      <c r="I48" s="9">
        <f>G48+H48</f>
        <v>2500</v>
      </c>
      <c r="J48" s="381"/>
      <c r="K48" s="9">
        <f>I48+J48</f>
        <v>2500</v>
      </c>
      <c r="L48" s="9"/>
      <c r="M48" s="9">
        <f>K48+L48</f>
        <v>2500</v>
      </c>
      <c r="N48" s="381"/>
      <c r="O48" s="9">
        <v>2570</v>
      </c>
      <c r="P48" s="196"/>
      <c r="Q48" s="11">
        <f>O48+P48</f>
        <v>2570</v>
      </c>
      <c r="R48" s="196"/>
      <c r="S48" s="11">
        <f>Q48+R48</f>
        <v>2570</v>
      </c>
      <c r="T48" s="196"/>
      <c r="U48" s="11">
        <f>S48+T48</f>
        <v>2570</v>
      </c>
      <c r="V48" s="196"/>
      <c r="W48" s="11">
        <f>U48+V48</f>
        <v>2570</v>
      </c>
      <c r="X48" s="9"/>
      <c r="Y48" s="196">
        <f>W48+X48</f>
        <v>2570</v>
      </c>
      <c r="Z48" s="184"/>
      <c r="AA48" s="9">
        <v>2610</v>
      </c>
    </row>
    <row r="49" spans="1:27" ht="15.75">
      <c r="A49" s="409"/>
      <c r="B49" s="188"/>
      <c r="C49" s="188"/>
      <c r="D49" s="189"/>
      <c r="E49" s="191">
        <f>SUM(E46:E48)</f>
        <v>126816</v>
      </c>
      <c r="F49" s="190"/>
      <c r="G49" s="191">
        <f t="shared" si="5"/>
        <v>126816</v>
      </c>
      <c r="H49" s="190"/>
      <c r="I49" s="28">
        <f>SUM(I46:I48)</f>
        <v>126816</v>
      </c>
      <c r="J49" s="28">
        <f>SUM(J46:J48)</f>
        <v>-6992</v>
      </c>
      <c r="K49" s="28">
        <f>SUM(K46:K48)</f>
        <v>119824</v>
      </c>
      <c r="L49" s="28">
        <f>SUM(L46:L48)</f>
        <v>0</v>
      </c>
      <c r="M49" s="28">
        <f>SUM(M46:M48)</f>
        <v>119824</v>
      </c>
      <c r="N49" s="190"/>
      <c r="O49" s="28">
        <f>SUM(O46:O48)</f>
        <v>125595</v>
      </c>
      <c r="P49" s="28"/>
      <c r="Q49" s="64">
        <f>SUM(Q46:Q48)</f>
        <v>125595</v>
      </c>
      <c r="R49" s="28"/>
      <c r="S49" s="64">
        <f>SUM(S46:S48)</f>
        <v>125595</v>
      </c>
      <c r="T49" s="28"/>
      <c r="U49" s="64">
        <f>SUM(U46:U48)</f>
        <v>125595</v>
      </c>
      <c r="V49" s="28"/>
      <c r="W49" s="64">
        <f>SUM(W46:W48)</f>
        <v>125595</v>
      </c>
      <c r="X49" s="28"/>
      <c r="Y49" s="191">
        <f>SUM(Y46:Y48)</f>
        <v>125595</v>
      </c>
      <c r="Z49" s="210"/>
      <c r="AA49" s="16">
        <f>SUM(AA46:AA48)</f>
        <v>127479</v>
      </c>
    </row>
    <row r="50" spans="1:27" ht="15">
      <c r="A50" s="403">
        <v>750</v>
      </c>
      <c r="B50" s="180">
        <v>75045</v>
      </c>
      <c r="C50" s="180">
        <v>4110</v>
      </c>
      <c r="D50" s="410" t="s">
        <v>372</v>
      </c>
      <c r="E50" s="400"/>
      <c r="F50" s="381"/>
      <c r="G50" s="196"/>
      <c r="H50" s="381"/>
      <c r="I50" s="9"/>
      <c r="J50" s="400"/>
      <c r="K50" s="9"/>
      <c r="L50" s="9"/>
      <c r="M50" s="9"/>
      <c r="N50" s="381"/>
      <c r="O50" s="8">
        <v>1150</v>
      </c>
      <c r="P50" s="405"/>
      <c r="Q50" s="8">
        <f aca="true" t="shared" si="7" ref="Q50:Q55">O50+P50</f>
        <v>1150</v>
      </c>
      <c r="R50" s="405"/>
      <c r="S50" s="8">
        <f aca="true" t="shared" si="8" ref="S50:S55">Q50+R50</f>
        <v>1150</v>
      </c>
      <c r="T50" s="405">
        <v>-304</v>
      </c>
      <c r="U50" s="8">
        <f aca="true" t="shared" si="9" ref="U50:U55">S50+T50</f>
        <v>846</v>
      </c>
      <c r="V50" s="405"/>
      <c r="W50" s="8">
        <f aca="true" t="shared" si="10" ref="W50:W55">U50+V50</f>
        <v>846</v>
      </c>
      <c r="X50" s="9"/>
      <c r="Y50" s="196">
        <f aca="true" t="shared" si="11" ref="Y50:Y56">W50+X50</f>
        <v>846</v>
      </c>
      <c r="Z50" s="184"/>
      <c r="AA50" s="9">
        <v>850</v>
      </c>
    </row>
    <row r="51" spans="1:27" ht="15.75">
      <c r="A51" s="411"/>
      <c r="B51" s="412"/>
      <c r="C51" s="185">
        <v>4120</v>
      </c>
      <c r="D51" s="413" t="s">
        <v>373</v>
      </c>
      <c r="E51" s="400"/>
      <c r="F51" s="381"/>
      <c r="G51" s="196"/>
      <c r="H51" s="381"/>
      <c r="I51" s="9"/>
      <c r="J51" s="400"/>
      <c r="K51" s="9"/>
      <c r="L51" s="9"/>
      <c r="M51" s="9"/>
      <c r="N51" s="381"/>
      <c r="O51" s="9">
        <v>150</v>
      </c>
      <c r="P51" s="196"/>
      <c r="Q51" s="9">
        <f t="shared" si="7"/>
        <v>150</v>
      </c>
      <c r="R51" s="196"/>
      <c r="S51" s="9">
        <f t="shared" si="8"/>
        <v>150</v>
      </c>
      <c r="T51" s="196">
        <v>-23</v>
      </c>
      <c r="U51" s="9">
        <f t="shared" si="9"/>
        <v>127</v>
      </c>
      <c r="V51" s="196"/>
      <c r="W51" s="9">
        <f t="shared" si="10"/>
        <v>127</v>
      </c>
      <c r="X51" s="184"/>
      <c r="Y51" s="196">
        <f t="shared" si="11"/>
        <v>127</v>
      </c>
      <c r="Z51" s="184"/>
      <c r="AA51" s="9">
        <v>130</v>
      </c>
    </row>
    <row r="52" spans="1:27" ht="15.75">
      <c r="A52" s="411"/>
      <c r="B52" s="412"/>
      <c r="C52" s="185">
        <v>4170</v>
      </c>
      <c r="D52" s="413" t="s">
        <v>381</v>
      </c>
      <c r="E52" s="400"/>
      <c r="F52" s="381"/>
      <c r="G52" s="196"/>
      <c r="H52" s="381"/>
      <c r="I52" s="9"/>
      <c r="J52" s="400"/>
      <c r="K52" s="9"/>
      <c r="L52" s="9"/>
      <c r="M52" s="9"/>
      <c r="N52" s="381"/>
      <c r="O52" s="9"/>
      <c r="P52" s="196">
        <v>9000</v>
      </c>
      <c r="Q52" s="9">
        <f t="shared" si="7"/>
        <v>9000</v>
      </c>
      <c r="R52" s="196"/>
      <c r="S52" s="9">
        <f t="shared" si="8"/>
        <v>9000</v>
      </c>
      <c r="T52" s="196">
        <v>530</v>
      </c>
      <c r="U52" s="9">
        <f t="shared" si="9"/>
        <v>9530</v>
      </c>
      <c r="V52" s="196"/>
      <c r="W52" s="9">
        <f t="shared" si="10"/>
        <v>9530</v>
      </c>
      <c r="X52" s="184">
        <v>-750</v>
      </c>
      <c r="Y52" s="196">
        <f t="shared" si="11"/>
        <v>8780</v>
      </c>
      <c r="Z52" s="184"/>
      <c r="AA52" s="9">
        <v>8800</v>
      </c>
    </row>
    <row r="53" spans="1:27" ht="15">
      <c r="A53" s="194"/>
      <c r="B53" s="185"/>
      <c r="C53" s="185">
        <v>4210</v>
      </c>
      <c r="D53" s="184" t="s">
        <v>374</v>
      </c>
      <c r="E53" s="85"/>
      <c r="F53" s="381"/>
      <c r="G53" s="9"/>
      <c r="H53" s="381"/>
      <c r="I53" s="9"/>
      <c r="J53" s="381"/>
      <c r="K53" s="9"/>
      <c r="L53" s="9"/>
      <c r="M53" s="9"/>
      <c r="N53" s="381"/>
      <c r="O53" s="9">
        <v>1500</v>
      </c>
      <c r="P53" s="196"/>
      <c r="Q53" s="9">
        <f t="shared" si="7"/>
        <v>1500</v>
      </c>
      <c r="R53" s="196"/>
      <c r="S53" s="9">
        <f t="shared" si="8"/>
        <v>1500</v>
      </c>
      <c r="T53" s="196">
        <v>-185</v>
      </c>
      <c r="U53" s="9">
        <f t="shared" si="9"/>
        <v>1315</v>
      </c>
      <c r="V53" s="196"/>
      <c r="W53" s="9">
        <f t="shared" si="10"/>
        <v>1315</v>
      </c>
      <c r="X53" s="184"/>
      <c r="Y53" s="196">
        <f t="shared" si="11"/>
        <v>1315</v>
      </c>
      <c r="Z53" s="184"/>
      <c r="AA53" s="9">
        <v>1300</v>
      </c>
    </row>
    <row r="54" spans="1:27" ht="15">
      <c r="A54" s="194"/>
      <c r="B54" s="185"/>
      <c r="C54" s="185">
        <v>4300</v>
      </c>
      <c r="D54" s="184" t="s">
        <v>366</v>
      </c>
      <c r="E54" s="85">
        <v>12000</v>
      </c>
      <c r="F54" s="381"/>
      <c r="G54" s="9">
        <f>E54+F54</f>
        <v>12000</v>
      </c>
      <c r="H54" s="381"/>
      <c r="I54" s="9">
        <f>G54+H54</f>
        <v>12000</v>
      </c>
      <c r="J54" s="381"/>
      <c r="K54" s="9">
        <f>I54+J54</f>
        <v>12000</v>
      </c>
      <c r="L54" s="9"/>
      <c r="M54" s="9">
        <f>K54+L54</f>
        <v>12000</v>
      </c>
      <c r="N54" s="400">
        <v>7218</v>
      </c>
      <c r="O54" s="9">
        <v>12250</v>
      </c>
      <c r="P54" s="196">
        <v>-9000</v>
      </c>
      <c r="Q54" s="9">
        <f t="shared" si="7"/>
        <v>3250</v>
      </c>
      <c r="R54" s="196"/>
      <c r="S54" s="9">
        <f t="shared" si="8"/>
        <v>3250</v>
      </c>
      <c r="T54" s="196">
        <v>221</v>
      </c>
      <c r="U54" s="9">
        <f t="shared" si="9"/>
        <v>3471</v>
      </c>
      <c r="V54" s="196"/>
      <c r="W54" s="9">
        <f t="shared" si="10"/>
        <v>3471</v>
      </c>
      <c r="X54" s="184">
        <v>844</v>
      </c>
      <c r="Y54" s="196">
        <f t="shared" si="11"/>
        <v>4315</v>
      </c>
      <c r="Z54" s="184"/>
      <c r="AA54" s="9">
        <v>4300</v>
      </c>
    </row>
    <row r="55" spans="1:27" ht="15">
      <c r="A55" s="406"/>
      <c r="B55" s="197"/>
      <c r="C55" s="197">
        <v>4410</v>
      </c>
      <c r="D55" s="201" t="s">
        <v>378</v>
      </c>
      <c r="E55" s="414">
        <v>500</v>
      </c>
      <c r="F55" s="381"/>
      <c r="G55" s="9">
        <f>E55+F55</f>
        <v>500</v>
      </c>
      <c r="H55" s="381"/>
      <c r="I55" s="9">
        <f>G55+H55</f>
        <v>500</v>
      </c>
      <c r="J55" s="381"/>
      <c r="K55" s="9">
        <f>I55+J55</f>
        <v>500</v>
      </c>
      <c r="L55" s="9"/>
      <c r="M55" s="9">
        <f>K55+L55</f>
        <v>500</v>
      </c>
      <c r="N55" s="381">
        <v>356</v>
      </c>
      <c r="O55" s="11">
        <v>950</v>
      </c>
      <c r="P55" s="407"/>
      <c r="Q55" s="11">
        <f t="shared" si="7"/>
        <v>950</v>
      </c>
      <c r="R55" s="407"/>
      <c r="S55" s="11">
        <f t="shared" si="8"/>
        <v>950</v>
      </c>
      <c r="T55" s="407">
        <v>-239</v>
      </c>
      <c r="U55" s="11">
        <f t="shared" si="9"/>
        <v>711</v>
      </c>
      <c r="V55" s="407"/>
      <c r="W55" s="11">
        <f t="shared" si="10"/>
        <v>711</v>
      </c>
      <c r="X55" s="184">
        <v>-94</v>
      </c>
      <c r="Y55" s="196">
        <f t="shared" si="11"/>
        <v>617</v>
      </c>
      <c r="Z55" s="184"/>
      <c r="AA55" s="9">
        <v>620</v>
      </c>
    </row>
    <row r="56" spans="1:27" ht="15.75">
      <c r="A56" s="200"/>
      <c r="B56" s="188"/>
      <c r="C56" s="188"/>
      <c r="D56" s="189"/>
      <c r="E56" s="191">
        <v>22000</v>
      </c>
      <c r="F56" s="190"/>
      <c r="G56" s="191">
        <f>E56+F56</f>
        <v>22000</v>
      </c>
      <c r="H56" s="190"/>
      <c r="I56" s="28">
        <f>SUM(I53:I55)</f>
        <v>12500</v>
      </c>
      <c r="J56" s="191">
        <f>SUM(J53:J55)</f>
        <v>0</v>
      </c>
      <c r="K56" s="28">
        <f>SUM(K53:K55)</f>
        <v>12500</v>
      </c>
      <c r="L56" s="28">
        <f>SUM(L53:L55)</f>
        <v>0</v>
      </c>
      <c r="M56" s="28">
        <f>SUM(M53:M55)</f>
        <v>12500</v>
      </c>
      <c r="N56" s="190">
        <v>0</v>
      </c>
      <c r="O56" s="28">
        <f>SUM(O50:O55)</f>
        <v>16000</v>
      </c>
      <c r="P56" s="28">
        <f>SUM(P50:P55)</f>
        <v>0</v>
      </c>
      <c r="Q56" s="391">
        <f>SUM(Q50:Q55)</f>
        <v>16000</v>
      </c>
      <c r="R56" s="28"/>
      <c r="S56" s="391">
        <f>SUM(S50:S55)</f>
        <v>16000</v>
      </c>
      <c r="T56" s="391">
        <f>SUM(T50:T55)</f>
        <v>0</v>
      </c>
      <c r="U56" s="391">
        <f>SUM(U50:U55)</f>
        <v>16000</v>
      </c>
      <c r="V56" s="391"/>
      <c r="W56" s="391">
        <f>SUM(W50:W55)</f>
        <v>16000</v>
      </c>
      <c r="X56" s="28">
        <f>SUM(X50:X55)</f>
        <v>0</v>
      </c>
      <c r="Y56" s="408">
        <f t="shared" si="11"/>
        <v>16000</v>
      </c>
      <c r="Z56" s="181"/>
      <c r="AA56" s="16">
        <f>SUM(AA50:AA55)</f>
        <v>16000</v>
      </c>
    </row>
    <row r="57" spans="1:27" ht="15.75">
      <c r="A57" s="401" t="s">
        <v>67</v>
      </c>
      <c r="B57" s="415"/>
      <c r="C57" s="415"/>
      <c r="D57" s="416"/>
      <c r="E57" s="191">
        <v>148816</v>
      </c>
      <c r="F57" s="190"/>
      <c r="G57" s="191">
        <f>E57+F57</f>
        <v>148816</v>
      </c>
      <c r="H57" s="190"/>
      <c r="I57" s="28">
        <f>I56+I49</f>
        <v>139316</v>
      </c>
      <c r="J57" s="191">
        <f>J56+J49</f>
        <v>-6992</v>
      </c>
      <c r="K57" s="28">
        <f>K56+K49</f>
        <v>132324</v>
      </c>
      <c r="L57" s="28">
        <f>L56+L49</f>
        <v>0</v>
      </c>
      <c r="M57" s="28">
        <f>M56+M49</f>
        <v>132324</v>
      </c>
      <c r="N57" s="190">
        <v>0</v>
      </c>
      <c r="O57" s="28">
        <f>O56+O49</f>
        <v>141595</v>
      </c>
      <c r="P57" s="28">
        <f>P56+P49</f>
        <v>0</v>
      </c>
      <c r="Q57" s="28">
        <f>Q56+Q49</f>
        <v>141595</v>
      </c>
      <c r="R57" s="28"/>
      <c r="S57" s="28">
        <f aca="true" t="shared" si="12" ref="S57:Y57">S56+S49</f>
        <v>141595</v>
      </c>
      <c r="T57" s="28">
        <f t="shared" si="12"/>
        <v>0</v>
      </c>
      <c r="U57" s="28">
        <f t="shared" si="12"/>
        <v>141595</v>
      </c>
      <c r="V57" s="28">
        <f t="shared" si="12"/>
        <v>0</v>
      </c>
      <c r="W57" s="28">
        <f t="shared" si="12"/>
        <v>141595</v>
      </c>
      <c r="X57" s="28">
        <f t="shared" si="12"/>
        <v>0</v>
      </c>
      <c r="Y57" s="191">
        <f t="shared" si="12"/>
        <v>141595</v>
      </c>
      <c r="Z57" s="201"/>
      <c r="AA57" s="16">
        <f>AA49+AA56</f>
        <v>143479</v>
      </c>
    </row>
    <row r="58" spans="1:27" ht="15" customHeight="1" hidden="1">
      <c r="A58" s="184"/>
      <c r="B58" s="185"/>
      <c r="C58" s="185">
        <v>3030</v>
      </c>
      <c r="D58" s="184" t="s">
        <v>382</v>
      </c>
      <c r="E58" s="9">
        <v>0</v>
      </c>
      <c r="F58" s="9">
        <v>4320</v>
      </c>
      <c r="G58" s="9">
        <f>E58+F58</f>
        <v>4320</v>
      </c>
      <c r="H58" s="400">
        <v>1393</v>
      </c>
      <c r="I58" s="9">
        <f>G58+H58</f>
        <v>5713</v>
      </c>
      <c r="J58" s="400">
        <v>-5713</v>
      </c>
      <c r="K58" s="9">
        <f>I58+J58</f>
        <v>0</v>
      </c>
      <c r="L58" s="9"/>
      <c r="M58" s="9">
        <f>K58+L58</f>
        <v>0</v>
      </c>
      <c r="N58" s="381"/>
      <c r="O58" s="9"/>
      <c r="P58" s="196"/>
      <c r="Q58" s="9">
        <f aca="true" t="shared" si="13" ref="Q58:Q83">O58+P58</f>
        <v>0</v>
      </c>
      <c r="R58" s="196"/>
      <c r="S58" s="9">
        <f aca="true" t="shared" si="14" ref="S58:S83">Q58+R58</f>
        <v>0</v>
      </c>
      <c r="T58" s="196"/>
      <c r="U58" s="9">
        <f aca="true" t="shared" si="15" ref="U58:U83">S58+T58</f>
        <v>0</v>
      </c>
      <c r="V58" s="196"/>
      <c r="W58" s="9">
        <f aca="true" t="shared" si="16" ref="W58:W83">U58+V58</f>
        <v>0</v>
      </c>
      <c r="X58" s="184"/>
      <c r="Y58" s="196">
        <f aca="true" t="shared" si="17" ref="Y58:Y85">W58+X58</f>
        <v>0</v>
      </c>
      <c r="Z58" s="184"/>
      <c r="AA58" s="9">
        <f>Y58+Z58</f>
        <v>0</v>
      </c>
    </row>
    <row r="59" spans="1:27" ht="15">
      <c r="A59" s="180">
        <v>754</v>
      </c>
      <c r="B59" s="180">
        <v>75411</v>
      </c>
      <c r="C59" s="180">
        <v>3070</v>
      </c>
      <c r="D59" s="181" t="s">
        <v>383</v>
      </c>
      <c r="E59" s="84"/>
      <c r="F59" s="8"/>
      <c r="G59" s="8"/>
      <c r="H59" s="417"/>
      <c r="I59" s="8"/>
      <c r="J59" s="417"/>
      <c r="K59" s="8"/>
      <c r="L59" s="8"/>
      <c r="M59" s="8"/>
      <c r="N59" s="418"/>
      <c r="O59" s="8"/>
      <c r="P59" s="405">
        <v>165000</v>
      </c>
      <c r="Q59" s="8">
        <f t="shared" si="13"/>
        <v>165000</v>
      </c>
      <c r="R59" s="405"/>
      <c r="S59" s="8">
        <f t="shared" si="14"/>
        <v>165000</v>
      </c>
      <c r="T59" s="405">
        <v>2000</v>
      </c>
      <c r="U59" s="8">
        <f t="shared" si="15"/>
        <v>167000</v>
      </c>
      <c r="V59" s="405">
        <v>-923</v>
      </c>
      <c r="W59" s="8">
        <f t="shared" si="16"/>
        <v>166077</v>
      </c>
      <c r="X59" s="8">
        <v>-45000</v>
      </c>
      <c r="Y59" s="405">
        <f t="shared" si="17"/>
        <v>121077</v>
      </c>
      <c r="Z59" s="382"/>
      <c r="AA59" s="8">
        <v>230000</v>
      </c>
    </row>
    <row r="60" spans="1:27" ht="15">
      <c r="A60" s="184"/>
      <c r="B60" s="184"/>
      <c r="C60" s="185">
        <v>4050</v>
      </c>
      <c r="D60" s="184" t="s">
        <v>384</v>
      </c>
      <c r="E60" s="85">
        <v>1145000</v>
      </c>
      <c r="F60" s="9">
        <v>11424</v>
      </c>
      <c r="G60" s="9">
        <f>E60+F60</f>
        <v>1156424</v>
      </c>
      <c r="H60" s="400">
        <v>-10000</v>
      </c>
      <c r="I60" s="9">
        <f>G60+H60</f>
        <v>1146424</v>
      </c>
      <c r="J60" s="400">
        <v>141120</v>
      </c>
      <c r="K60" s="9">
        <f>I60+J60</f>
        <v>1287544</v>
      </c>
      <c r="L60" s="9">
        <v>-22914</v>
      </c>
      <c r="M60" s="9">
        <f>K60+L60</f>
        <v>1264630</v>
      </c>
      <c r="N60" s="381"/>
      <c r="O60" s="9">
        <v>1420736</v>
      </c>
      <c r="P60" s="196">
        <v>-2216</v>
      </c>
      <c r="Q60" s="9">
        <f t="shared" si="13"/>
        <v>1418520</v>
      </c>
      <c r="R60" s="196"/>
      <c r="S60" s="9">
        <f t="shared" si="14"/>
        <v>1418520</v>
      </c>
      <c r="T60" s="196">
        <v>19000</v>
      </c>
      <c r="U60" s="9">
        <f t="shared" si="15"/>
        <v>1437520</v>
      </c>
      <c r="V60" s="196"/>
      <c r="W60" s="9">
        <f t="shared" si="16"/>
        <v>1437520</v>
      </c>
      <c r="X60" s="9"/>
      <c r="Y60" s="196">
        <f t="shared" si="17"/>
        <v>1437520</v>
      </c>
      <c r="Z60" s="382"/>
      <c r="AA60" s="9">
        <v>1712591</v>
      </c>
    </row>
    <row r="61" spans="1:27" ht="15">
      <c r="A61" s="184"/>
      <c r="B61" s="184"/>
      <c r="C61" s="185">
        <v>4060</v>
      </c>
      <c r="D61" s="184" t="s">
        <v>385</v>
      </c>
      <c r="E61" s="85">
        <v>25000</v>
      </c>
      <c r="F61" s="9">
        <v>2665</v>
      </c>
      <c r="G61" s="9">
        <f>E61+F61</f>
        <v>27665</v>
      </c>
      <c r="H61" s="400">
        <v>-17550</v>
      </c>
      <c r="I61" s="9">
        <f>G61+H61</f>
        <v>10115</v>
      </c>
      <c r="J61" s="381"/>
      <c r="K61" s="9">
        <f>I61+J61</f>
        <v>10115</v>
      </c>
      <c r="L61" s="9">
        <v>-322</v>
      </c>
      <c r="M61" s="9">
        <f>K61+L61</f>
        <v>9793</v>
      </c>
      <c r="N61" s="381"/>
      <c r="O61" s="9">
        <v>5994</v>
      </c>
      <c r="P61" s="196">
        <v>3304</v>
      </c>
      <c r="Q61" s="9">
        <f t="shared" si="13"/>
        <v>9298</v>
      </c>
      <c r="R61" s="196"/>
      <c r="S61" s="9">
        <f t="shared" si="14"/>
        <v>9298</v>
      </c>
      <c r="T61" s="196">
        <v>11569</v>
      </c>
      <c r="U61" s="9">
        <f t="shared" si="15"/>
        <v>20867</v>
      </c>
      <c r="V61" s="196"/>
      <c r="W61" s="9">
        <f t="shared" si="16"/>
        <v>20867</v>
      </c>
      <c r="X61" s="9">
        <v>2500</v>
      </c>
      <c r="Y61" s="196">
        <f t="shared" si="17"/>
        <v>23367</v>
      </c>
      <c r="Z61" s="382"/>
      <c r="AA61" s="9">
        <v>2500</v>
      </c>
    </row>
    <row r="62" spans="1:27" ht="15">
      <c r="A62" s="184"/>
      <c r="B62" s="184"/>
      <c r="C62" s="185">
        <v>4070</v>
      </c>
      <c r="D62" s="184" t="s">
        <v>386</v>
      </c>
      <c r="E62" s="85">
        <v>84000</v>
      </c>
      <c r="F62" s="9">
        <v>11647</v>
      </c>
      <c r="G62" s="9">
        <f>E62+F62</f>
        <v>95647</v>
      </c>
      <c r="H62" s="400">
        <v>-8042</v>
      </c>
      <c r="I62" s="9">
        <f>G62+H62</f>
        <v>87605</v>
      </c>
      <c r="J62" s="381"/>
      <c r="K62" s="9">
        <f>I62+J62</f>
        <v>87605</v>
      </c>
      <c r="L62" s="9"/>
      <c r="M62" s="9">
        <f>K62+L62</f>
        <v>87605</v>
      </c>
      <c r="N62" s="381"/>
      <c r="O62" s="9">
        <v>121967</v>
      </c>
      <c r="P62" s="196"/>
      <c r="Q62" s="9">
        <f t="shared" si="13"/>
        <v>121967</v>
      </c>
      <c r="R62" s="196"/>
      <c r="S62" s="9">
        <f t="shared" si="14"/>
        <v>121967</v>
      </c>
      <c r="T62" s="196">
        <v>-13557</v>
      </c>
      <c r="U62" s="9">
        <f t="shared" si="15"/>
        <v>108410</v>
      </c>
      <c r="V62" s="196"/>
      <c r="W62" s="9">
        <f t="shared" si="16"/>
        <v>108410</v>
      </c>
      <c r="X62" s="9"/>
      <c r="Y62" s="196">
        <f t="shared" si="17"/>
        <v>108410</v>
      </c>
      <c r="Z62" s="382"/>
      <c r="AA62" s="9">
        <v>120000</v>
      </c>
    </row>
    <row r="63" spans="1:27" ht="15">
      <c r="A63" s="184"/>
      <c r="B63" s="184"/>
      <c r="C63" s="185">
        <v>4080</v>
      </c>
      <c r="D63" s="184" t="s">
        <v>387</v>
      </c>
      <c r="E63" s="85">
        <v>0</v>
      </c>
      <c r="F63" s="9">
        <v>5228</v>
      </c>
      <c r="G63" s="9">
        <f>E63+F63</f>
        <v>5228</v>
      </c>
      <c r="H63" s="381"/>
      <c r="I63" s="9">
        <f>G63+H63</f>
        <v>5228</v>
      </c>
      <c r="J63" s="381"/>
      <c r="K63" s="9">
        <f>I63+J63</f>
        <v>5228</v>
      </c>
      <c r="L63" s="9"/>
      <c r="M63" s="9">
        <f>K63+L63</f>
        <v>5228</v>
      </c>
      <c r="N63" s="381"/>
      <c r="O63" s="9">
        <v>13290</v>
      </c>
      <c r="P63" s="196">
        <v>19500</v>
      </c>
      <c r="Q63" s="9">
        <f t="shared" si="13"/>
        <v>32790</v>
      </c>
      <c r="R63" s="196"/>
      <c r="S63" s="9">
        <f t="shared" si="14"/>
        <v>32790</v>
      </c>
      <c r="T63" s="196">
        <v>16290</v>
      </c>
      <c r="U63" s="9">
        <f t="shared" si="15"/>
        <v>49080</v>
      </c>
      <c r="V63" s="196"/>
      <c r="W63" s="9">
        <f t="shared" si="16"/>
        <v>49080</v>
      </c>
      <c r="X63" s="9">
        <v>15414</v>
      </c>
      <c r="Y63" s="196">
        <f t="shared" si="17"/>
        <v>64494</v>
      </c>
      <c r="Z63" s="382"/>
      <c r="AA63" s="9">
        <v>1000</v>
      </c>
    </row>
    <row r="64" spans="1:27" ht="15">
      <c r="A64" s="184"/>
      <c r="B64" s="184"/>
      <c r="C64" s="185">
        <v>4110</v>
      </c>
      <c r="D64" s="184" t="s">
        <v>372</v>
      </c>
      <c r="E64" s="85">
        <v>20000</v>
      </c>
      <c r="F64" s="9">
        <v>1416</v>
      </c>
      <c r="G64" s="9">
        <f>E64+F64</f>
        <v>21416</v>
      </c>
      <c r="H64" s="381"/>
      <c r="I64" s="9">
        <f>G64+H64</f>
        <v>21416</v>
      </c>
      <c r="J64" s="400">
        <v>6925</v>
      </c>
      <c r="K64" s="9">
        <f>I64+J64</f>
        <v>28341</v>
      </c>
      <c r="L64" s="9">
        <v>-2652</v>
      </c>
      <c r="M64" s="9">
        <f>K64+L64</f>
        <v>25689</v>
      </c>
      <c r="N64" s="381"/>
      <c r="O64" s="9">
        <v>753</v>
      </c>
      <c r="P64" s="196">
        <v>1747</v>
      </c>
      <c r="Q64" s="9">
        <f t="shared" si="13"/>
        <v>2500</v>
      </c>
      <c r="R64" s="196"/>
      <c r="S64" s="9">
        <f t="shared" si="14"/>
        <v>2500</v>
      </c>
      <c r="T64" s="196"/>
      <c r="U64" s="9">
        <f t="shared" si="15"/>
        <v>2500</v>
      </c>
      <c r="V64" s="196"/>
      <c r="W64" s="9">
        <f t="shared" si="16"/>
        <v>2500</v>
      </c>
      <c r="X64" s="9"/>
      <c r="Y64" s="196">
        <f t="shared" si="17"/>
        <v>2500</v>
      </c>
      <c r="Z64" s="382"/>
      <c r="AA64" s="9">
        <v>2611</v>
      </c>
    </row>
    <row r="65" spans="1:27" ht="15">
      <c r="A65" s="184"/>
      <c r="B65" s="184"/>
      <c r="C65" s="185">
        <v>4170</v>
      </c>
      <c r="D65" s="184" t="s">
        <v>381</v>
      </c>
      <c r="E65" s="85"/>
      <c r="F65" s="9"/>
      <c r="G65" s="9"/>
      <c r="H65" s="381"/>
      <c r="I65" s="9"/>
      <c r="J65" s="400"/>
      <c r="K65" s="9"/>
      <c r="L65" s="9"/>
      <c r="M65" s="9"/>
      <c r="N65" s="381"/>
      <c r="O65" s="9"/>
      <c r="P65" s="196">
        <v>8000</v>
      </c>
      <c r="Q65" s="9">
        <f t="shared" si="13"/>
        <v>8000</v>
      </c>
      <c r="R65" s="196"/>
      <c r="S65" s="9">
        <f t="shared" si="14"/>
        <v>8000</v>
      </c>
      <c r="T65" s="196"/>
      <c r="U65" s="9">
        <f t="shared" si="15"/>
        <v>8000</v>
      </c>
      <c r="V65" s="196"/>
      <c r="W65" s="9">
        <f t="shared" si="16"/>
        <v>8000</v>
      </c>
      <c r="X65" s="9"/>
      <c r="Y65" s="196">
        <f t="shared" si="17"/>
        <v>8000</v>
      </c>
      <c r="Z65" s="382"/>
      <c r="AA65" s="9">
        <v>3381</v>
      </c>
    </row>
    <row r="66" spans="1:27" ht="15">
      <c r="A66" s="184"/>
      <c r="B66" s="184"/>
      <c r="C66" s="185">
        <v>4180</v>
      </c>
      <c r="D66" s="184" t="s">
        <v>388</v>
      </c>
      <c r="E66" s="85"/>
      <c r="F66" s="9"/>
      <c r="G66" s="9"/>
      <c r="H66" s="381"/>
      <c r="I66" s="9"/>
      <c r="J66" s="400"/>
      <c r="K66" s="9"/>
      <c r="L66" s="9"/>
      <c r="M66" s="9"/>
      <c r="N66" s="381"/>
      <c r="O66" s="9"/>
      <c r="P66" s="196">
        <v>90000</v>
      </c>
      <c r="Q66" s="9">
        <f t="shared" si="13"/>
        <v>90000</v>
      </c>
      <c r="R66" s="196"/>
      <c r="S66" s="9">
        <f t="shared" si="14"/>
        <v>90000</v>
      </c>
      <c r="T66" s="196">
        <v>-5740</v>
      </c>
      <c r="U66" s="9">
        <f t="shared" si="15"/>
        <v>84260</v>
      </c>
      <c r="V66" s="196">
        <v>923</v>
      </c>
      <c r="W66" s="9">
        <f t="shared" si="16"/>
        <v>85183</v>
      </c>
      <c r="X66" s="9"/>
      <c r="Y66" s="196">
        <f t="shared" si="17"/>
        <v>85183</v>
      </c>
      <c r="Z66" s="382"/>
      <c r="AA66" s="9">
        <v>97737</v>
      </c>
    </row>
    <row r="67" spans="1:27" ht="15">
      <c r="A67" s="201"/>
      <c r="B67" s="201"/>
      <c r="C67" s="197">
        <v>4210</v>
      </c>
      <c r="D67" s="201" t="s">
        <v>374</v>
      </c>
      <c r="E67" s="85">
        <v>116714</v>
      </c>
      <c r="F67" s="9">
        <v>-96064</v>
      </c>
      <c r="G67" s="9">
        <f>E67+F67</f>
        <v>20650</v>
      </c>
      <c r="H67" s="400">
        <v>52339</v>
      </c>
      <c r="I67" s="9">
        <f>G67+H67</f>
        <v>72989</v>
      </c>
      <c r="J67" s="400">
        <v>9437</v>
      </c>
      <c r="K67" s="9">
        <f>I67+J67</f>
        <v>82426</v>
      </c>
      <c r="L67" s="9"/>
      <c r="M67" s="9">
        <f>K67+L67</f>
        <v>82426</v>
      </c>
      <c r="N67" s="381"/>
      <c r="O67" s="9">
        <v>123939</v>
      </c>
      <c r="P67" s="196">
        <v>-9247</v>
      </c>
      <c r="Q67" s="9">
        <f t="shared" si="13"/>
        <v>114692</v>
      </c>
      <c r="R67" s="196"/>
      <c r="S67" s="9">
        <f t="shared" si="14"/>
        <v>114692</v>
      </c>
      <c r="T67" s="196"/>
      <c r="U67" s="9">
        <f t="shared" si="15"/>
        <v>114692</v>
      </c>
      <c r="V67" s="196">
        <v>-3500</v>
      </c>
      <c r="W67" s="9">
        <f t="shared" si="16"/>
        <v>111192</v>
      </c>
      <c r="X67" s="9">
        <v>30000</v>
      </c>
      <c r="Y67" s="196">
        <f t="shared" si="17"/>
        <v>141192</v>
      </c>
      <c r="Z67" s="382"/>
      <c r="AA67" s="11">
        <v>97724</v>
      </c>
    </row>
    <row r="68" spans="1:27" ht="15" hidden="1">
      <c r="A68" s="184"/>
      <c r="B68" s="184"/>
      <c r="C68" s="185">
        <v>4220</v>
      </c>
      <c r="D68" s="184" t="s">
        <v>389</v>
      </c>
      <c r="E68" s="9">
        <v>3850</v>
      </c>
      <c r="F68" s="9">
        <v>-2350</v>
      </c>
      <c r="G68" s="9">
        <f>E68+F68</f>
        <v>1500</v>
      </c>
      <c r="H68" s="400">
        <v>-1500</v>
      </c>
      <c r="I68" s="9">
        <f>G68+H68</f>
        <v>0</v>
      </c>
      <c r="J68" s="381"/>
      <c r="K68" s="9">
        <f>I68+J68</f>
        <v>0</v>
      </c>
      <c r="L68" s="9"/>
      <c r="M68" s="9">
        <f>K68+L68</f>
        <v>0</v>
      </c>
      <c r="N68" s="381"/>
      <c r="O68" s="9"/>
      <c r="P68" s="196"/>
      <c r="Q68" s="9">
        <f t="shared" si="13"/>
        <v>0</v>
      </c>
      <c r="R68" s="196"/>
      <c r="S68" s="9">
        <f t="shared" si="14"/>
        <v>0</v>
      </c>
      <c r="T68" s="196"/>
      <c r="U68" s="9">
        <f t="shared" si="15"/>
        <v>0</v>
      </c>
      <c r="V68" s="196"/>
      <c r="W68" s="9">
        <f t="shared" si="16"/>
        <v>0</v>
      </c>
      <c r="X68" s="9"/>
      <c r="Y68" s="196">
        <f t="shared" si="17"/>
        <v>0</v>
      </c>
      <c r="Z68" s="184"/>
      <c r="AA68" s="9">
        <f>Y68+Z68</f>
        <v>0</v>
      </c>
    </row>
    <row r="69" spans="1:27" ht="15" hidden="1">
      <c r="A69" s="184"/>
      <c r="B69" s="184"/>
      <c r="C69" s="185">
        <v>4230</v>
      </c>
      <c r="D69" s="184" t="s">
        <v>390</v>
      </c>
      <c r="E69" s="9">
        <v>0</v>
      </c>
      <c r="F69" s="9">
        <v>1000</v>
      </c>
      <c r="G69" s="9">
        <f>E69+F69</f>
        <v>1000</v>
      </c>
      <c r="H69" s="400">
        <v>-1000</v>
      </c>
      <c r="I69" s="9">
        <f>G69+H69</f>
        <v>0</v>
      </c>
      <c r="J69" s="381"/>
      <c r="K69" s="9">
        <f>I69+J69</f>
        <v>0</v>
      </c>
      <c r="L69" s="9"/>
      <c r="M69" s="9">
        <f>K69+L69</f>
        <v>0</v>
      </c>
      <c r="N69" s="381"/>
      <c r="O69" s="9"/>
      <c r="P69" s="196"/>
      <c r="Q69" s="9">
        <f t="shared" si="13"/>
        <v>0</v>
      </c>
      <c r="R69" s="196"/>
      <c r="S69" s="9">
        <f t="shared" si="14"/>
        <v>0</v>
      </c>
      <c r="T69" s="196"/>
      <c r="U69" s="9">
        <f t="shared" si="15"/>
        <v>0</v>
      </c>
      <c r="V69" s="196"/>
      <c r="W69" s="9">
        <f t="shared" si="16"/>
        <v>0</v>
      </c>
      <c r="X69" s="9"/>
      <c r="Y69" s="196">
        <f t="shared" si="17"/>
        <v>0</v>
      </c>
      <c r="Z69" s="184"/>
      <c r="AA69" s="9">
        <f>Y69+Z69</f>
        <v>0</v>
      </c>
    </row>
    <row r="70" spans="1:27" ht="15" hidden="1">
      <c r="A70" s="184"/>
      <c r="B70" s="184"/>
      <c r="C70" s="185">
        <v>4240</v>
      </c>
      <c r="D70" s="184" t="s">
        <v>391</v>
      </c>
      <c r="E70" s="9">
        <v>0</v>
      </c>
      <c r="F70" s="9">
        <v>18000</v>
      </c>
      <c r="G70" s="9">
        <f>E70+F70</f>
        <v>18000</v>
      </c>
      <c r="H70" s="400">
        <v>-18000</v>
      </c>
      <c r="I70" s="9">
        <f>G70+H70</f>
        <v>0</v>
      </c>
      <c r="J70" s="381"/>
      <c r="K70" s="9">
        <f>I70+J70</f>
        <v>0</v>
      </c>
      <c r="L70" s="9"/>
      <c r="M70" s="9">
        <f>K70+L70</f>
        <v>0</v>
      </c>
      <c r="N70" s="381"/>
      <c r="O70" s="9"/>
      <c r="P70" s="196"/>
      <c r="Q70" s="9">
        <f t="shared" si="13"/>
        <v>0</v>
      </c>
      <c r="R70" s="196"/>
      <c r="S70" s="9">
        <f t="shared" si="14"/>
        <v>0</v>
      </c>
      <c r="T70" s="196"/>
      <c r="U70" s="9">
        <f t="shared" si="15"/>
        <v>0</v>
      </c>
      <c r="V70" s="196"/>
      <c r="W70" s="9">
        <f t="shared" si="16"/>
        <v>0</v>
      </c>
      <c r="X70" s="9"/>
      <c r="Y70" s="196">
        <f t="shared" si="17"/>
        <v>0</v>
      </c>
      <c r="Z70" s="184"/>
      <c r="AA70" s="9">
        <f>Y70+Z70</f>
        <v>0</v>
      </c>
    </row>
    <row r="71" spans="1:27" ht="15">
      <c r="A71" s="181"/>
      <c r="B71" s="181"/>
      <c r="C71" s="180">
        <v>4220</v>
      </c>
      <c r="D71" s="181" t="s">
        <v>389</v>
      </c>
      <c r="E71" s="97"/>
      <c r="F71" s="11"/>
      <c r="G71" s="11"/>
      <c r="H71" s="419"/>
      <c r="I71" s="11"/>
      <c r="J71" s="420"/>
      <c r="K71" s="11"/>
      <c r="L71" s="11"/>
      <c r="M71" s="11"/>
      <c r="N71" s="420"/>
      <c r="O71" s="11">
        <v>2096</v>
      </c>
      <c r="P71" s="407"/>
      <c r="Q71" s="11">
        <f t="shared" si="13"/>
        <v>2096</v>
      </c>
      <c r="R71" s="407"/>
      <c r="S71" s="11">
        <f t="shared" si="14"/>
        <v>2096</v>
      </c>
      <c r="T71" s="407"/>
      <c r="U71" s="11">
        <f t="shared" si="15"/>
        <v>2096</v>
      </c>
      <c r="V71" s="407"/>
      <c r="W71" s="11">
        <f t="shared" si="16"/>
        <v>2096</v>
      </c>
      <c r="X71" s="11"/>
      <c r="Y71" s="407">
        <f t="shared" si="17"/>
        <v>2096</v>
      </c>
      <c r="Z71" s="202"/>
      <c r="AA71" s="8">
        <v>2728</v>
      </c>
    </row>
    <row r="72" spans="1:27" ht="15">
      <c r="A72" s="184"/>
      <c r="B72" s="184"/>
      <c r="C72" s="185">
        <v>4230</v>
      </c>
      <c r="D72" s="184" t="s">
        <v>390</v>
      </c>
      <c r="E72" s="84"/>
      <c r="F72" s="8"/>
      <c r="G72" s="8"/>
      <c r="H72" s="417"/>
      <c r="I72" s="8"/>
      <c r="J72" s="418"/>
      <c r="K72" s="8"/>
      <c r="L72" s="8"/>
      <c r="M72" s="8"/>
      <c r="N72" s="418"/>
      <c r="O72" s="8"/>
      <c r="P72" s="405">
        <v>1500</v>
      </c>
      <c r="Q72" s="8">
        <f t="shared" si="13"/>
        <v>1500</v>
      </c>
      <c r="R72" s="405"/>
      <c r="S72" s="8">
        <f t="shared" si="14"/>
        <v>1500</v>
      </c>
      <c r="T72" s="405"/>
      <c r="U72" s="8">
        <f t="shared" si="15"/>
        <v>1500</v>
      </c>
      <c r="V72" s="405"/>
      <c r="W72" s="8">
        <f t="shared" si="16"/>
        <v>1500</v>
      </c>
      <c r="X72" s="8"/>
      <c r="Y72" s="405">
        <f t="shared" si="17"/>
        <v>1500</v>
      </c>
      <c r="Z72" s="404"/>
      <c r="AA72" s="9">
        <v>1229</v>
      </c>
    </row>
    <row r="73" spans="1:27" ht="15">
      <c r="A73" s="184"/>
      <c r="B73" s="184"/>
      <c r="C73" s="185">
        <v>4250</v>
      </c>
      <c r="D73" s="184" t="s">
        <v>392</v>
      </c>
      <c r="E73" s="85"/>
      <c r="F73" s="9"/>
      <c r="G73" s="9"/>
      <c r="H73" s="400"/>
      <c r="I73" s="9"/>
      <c r="J73" s="381"/>
      <c r="K73" s="9"/>
      <c r="L73" s="9"/>
      <c r="M73" s="9"/>
      <c r="N73" s="381"/>
      <c r="O73" s="9"/>
      <c r="P73" s="196">
        <v>1000</v>
      </c>
      <c r="Q73" s="9">
        <f t="shared" si="13"/>
        <v>1000</v>
      </c>
      <c r="R73" s="196"/>
      <c r="S73" s="9">
        <f t="shared" si="14"/>
        <v>1000</v>
      </c>
      <c r="T73" s="196"/>
      <c r="U73" s="9">
        <f t="shared" si="15"/>
        <v>1000</v>
      </c>
      <c r="V73" s="196"/>
      <c r="W73" s="9">
        <f t="shared" si="16"/>
        <v>1000</v>
      </c>
      <c r="X73" s="9"/>
      <c r="Y73" s="196">
        <f t="shared" si="17"/>
        <v>1000</v>
      </c>
      <c r="Z73" s="382"/>
      <c r="AA73" s="9">
        <v>1000</v>
      </c>
    </row>
    <row r="74" spans="1:27" ht="15">
      <c r="A74" s="184"/>
      <c r="B74" s="184"/>
      <c r="C74" s="185">
        <v>4260</v>
      </c>
      <c r="D74" s="184" t="s">
        <v>375</v>
      </c>
      <c r="E74" s="85">
        <v>15400</v>
      </c>
      <c r="F74" s="9">
        <v>1600</v>
      </c>
      <c r="G74" s="9">
        <f>E74+F74</f>
        <v>17000</v>
      </c>
      <c r="H74" s="381"/>
      <c r="I74" s="9">
        <f>G74+H74</f>
        <v>17000</v>
      </c>
      <c r="J74" s="400">
        <v>13817</v>
      </c>
      <c r="K74" s="9">
        <f>I74+J74</f>
        <v>30817</v>
      </c>
      <c r="L74" s="9"/>
      <c r="M74" s="9">
        <f>K74+L74</f>
        <v>30817</v>
      </c>
      <c r="N74" s="381"/>
      <c r="O74" s="9">
        <v>26862</v>
      </c>
      <c r="P74" s="196"/>
      <c r="Q74" s="9">
        <f t="shared" si="13"/>
        <v>26862</v>
      </c>
      <c r="R74" s="196"/>
      <c r="S74" s="9">
        <f t="shared" si="14"/>
        <v>26862</v>
      </c>
      <c r="T74" s="196"/>
      <c r="U74" s="9">
        <f t="shared" si="15"/>
        <v>26862</v>
      </c>
      <c r="V74" s="196"/>
      <c r="W74" s="9">
        <f t="shared" si="16"/>
        <v>26862</v>
      </c>
      <c r="X74" s="9">
        <v>-2000</v>
      </c>
      <c r="Y74" s="196">
        <f t="shared" si="17"/>
        <v>24862</v>
      </c>
      <c r="Z74" s="382"/>
      <c r="AA74" s="9">
        <v>13182</v>
      </c>
    </row>
    <row r="75" spans="1:27" ht="15">
      <c r="A75" s="184"/>
      <c r="B75" s="184"/>
      <c r="C75" s="185">
        <v>4270</v>
      </c>
      <c r="D75" s="184" t="s">
        <v>393</v>
      </c>
      <c r="E75" s="85">
        <v>43000</v>
      </c>
      <c r="F75" s="9">
        <v>-37092</v>
      </c>
      <c r="G75" s="9">
        <f>E75+F75</f>
        <v>5908</v>
      </c>
      <c r="H75" s="400">
        <v>3500</v>
      </c>
      <c r="I75" s="9">
        <f>G75+H75</f>
        <v>9408</v>
      </c>
      <c r="J75" s="381"/>
      <c r="K75" s="9">
        <f>I75+J75</f>
        <v>9408</v>
      </c>
      <c r="L75" s="9"/>
      <c r="M75" s="9">
        <f>K75+L75</f>
        <v>9408</v>
      </c>
      <c r="N75" s="381"/>
      <c r="O75" s="9">
        <v>15058</v>
      </c>
      <c r="P75" s="196"/>
      <c r="Q75" s="9">
        <f t="shared" si="13"/>
        <v>15058</v>
      </c>
      <c r="R75" s="196"/>
      <c r="S75" s="9">
        <f t="shared" si="14"/>
        <v>15058</v>
      </c>
      <c r="T75" s="196">
        <v>-1206</v>
      </c>
      <c r="U75" s="9">
        <f t="shared" si="15"/>
        <v>13852</v>
      </c>
      <c r="V75" s="196"/>
      <c r="W75" s="9">
        <f t="shared" si="16"/>
        <v>13852</v>
      </c>
      <c r="X75" s="9">
        <v>6000</v>
      </c>
      <c r="Y75" s="196">
        <f t="shared" si="17"/>
        <v>19852</v>
      </c>
      <c r="Z75" s="382"/>
      <c r="AA75" s="9">
        <v>11398</v>
      </c>
    </row>
    <row r="76" spans="1:27" ht="15">
      <c r="A76" s="184"/>
      <c r="B76" s="184"/>
      <c r="C76" s="185">
        <v>4280</v>
      </c>
      <c r="D76" s="184" t="s">
        <v>376</v>
      </c>
      <c r="E76" s="85"/>
      <c r="F76" s="9"/>
      <c r="G76" s="9"/>
      <c r="H76" s="400"/>
      <c r="I76" s="9"/>
      <c r="J76" s="381"/>
      <c r="K76" s="9"/>
      <c r="L76" s="9"/>
      <c r="M76" s="9"/>
      <c r="N76" s="381"/>
      <c r="O76" s="9">
        <v>8224</v>
      </c>
      <c r="P76" s="196"/>
      <c r="Q76" s="9">
        <f t="shared" si="13"/>
        <v>8224</v>
      </c>
      <c r="R76" s="196"/>
      <c r="S76" s="9">
        <f t="shared" si="14"/>
        <v>8224</v>
      </c>
      <c r="T76" s="196"/>
      <c r="U76" s="9">
        <f t="shared" si="15"/>
        <v>8224</v>
      </c>
      <c r="V76" s="196"/>
      <c r="W76" s="9">
        <f t="shared" si="16"/>
        <v>8224</v>
      </c>
      <c r="X76" s="9">
        <v>-3000</v>
      </c>
      <c r="Y76" s="196">
        <f t="shared" si="17"/>
        <v>5224</v>
      </c>
      <c r="Z76" s="382"/>
      <c r="AA76" s="9">
        <v>2552</v>
      </c>
    </row>
    <row r="77" spans="1:27" ht="15">
      <c r="A77" s="184"/>
      <c r="B77" s="184"/>
      <c r="C77" s="185">
        <v>4300</v>
      </c>
      <c r="D77" s="184" t="s">
        <v>366</v>
      </c>
      <c r="E77" s="85">
        <v>23000</v>
      </c>
      <c r="F77" s="9">
        <v>1350</v>
      </c>
      <c r="G77" s="9">
        <f>E77+F77</f>
        <v>24350</v>
      </c>
      <c r="H77" s="381"/>
      <c r="I77" s="9">
        <f>G77+H77</f>
        <v>24350</v>
      </c>
      <c r="J77" s="400">
        <v>24324</v>
      </c>
      <c r="K77" s="9">
        <f>I77+J77</f>
        <v>48674</v>
      </c>
      <c r="L77" s="9">
        <v>-3100</v>
      </c>
      <c r="M77" s="9">
        <f>K77+L77</f>
        <v>45574</v>
      </c>
      <c r="N77" s="381"/>
      <c r="O77" s="9">
        <v>29024</v>
      </c>
      <c r="P77" s="196"/>
      <c r="Q77" s="9">
        <f t="shared" si="13"/>
        <v>29024</v>
      </c>
      <c r="R77" s="196"/>
      <c r="S77" s="9">
        <f t="shared" si="14"/>
        <v>29024</v>
      </c>
      <c r="T77" s="196"/>
      <c r="U77" s="9">
        <f t="shared" si="15"/>
        <v>29024</v>
      </c>
      <c r="V77" s="196">
        <v>1500</v>
      </c>
      <c r="W77" s="9">
        <f t="shared" si="16"/>
        <v>30524</v>
      </c>
      <c r="X77" s="9">
        <v>15000</v>
      </c>
      <c r="Y77" s="196">
        <f t="shared" si="17"/>
        <v>45524</v>
      </c>
      <c r="Z77" s="382"/>
      <c r="AA77" s="9">
        <v>15726</v>
      </c>
    </row>
    <row r="78" spans="1:27" ht="15" customHeight="1">
      <c r="A78" s="184"/>
      <c r="B78" s="184"/>
      <c r="C78" s="185">
        <v>4410</v>
      </c>
      <c r="D78" s="184" t="s">
        <v>394</v>
      </c>
      <c r="E78" s="85">
        <v>2700</v>
      </c>
      <c r="F78" s="184">
        <v>-700</v>
      </c>
      <c r="G78" s="9">
        <f>E78+F78</f>
        <v>2000</v>
      </c>
      <c r="H78" s="400">
        <v>-1000</v>
      </c>
      <c r="I78" s="9">
        <f>G78+H78</f>
        <v>1000</v>
      </c>
      <c r="J78" s="400">
        <v>6049</v>
      </c>
      <c r="K78" s="9">
        <f>I78+J78</f>
        <v>7049</v>
      </c>
      <c r="L78" s="9"/>
      <c r="M78" s="9">
        <f>K78+L78</f>
        <v>7049</v>
      </c>
      <c r="N78" s="381"/>
      <c r="O78" s="9">
        <v>697</v>
      </c>
      <c r="P78" s="196"/>
      <c r="Q78" s="9">
        <f t="shared" si="13"/>
        <v>697</v>
      </c>
      <c r="R78" s="196"/>
      <c r="S78" s="9">
        <f t="shared" si="14"/>
        <v>697</v>
      </c>
      <c r="T78" s="196"/>
      <c r="U78" s="9">
        <f t="shared" si="15"/>
        <v>697</v>
      </c>
      <c r="V78" s="196"/>
      <c r="W78" s="9">
        <f t="shared" si="16"/>
        <v>697</v>
      </c>
      <c r="X78" s="9"/>
      <c r="Y78" s="196">
        <f t="shared" si="17"/>
        <v>697</v>
      </c>
      <c r="Z78" s="382"/>
      <c r="AA78" s="9">
        <v>1317</v>
      </c>
    </row>
    <row r="79" spans="1:27" ht="15" hidden="1">
      <c r="A79" s="184"/>
      <c r="B79" s="184"/>
      <c r="C79" s="185">
        <v>4430</v>
      </c>
      <c r="D79" s="184" t="s">
        <v>395</v>
      </c>
      <c r="E79" s="85">
        <v>2300</v>
      </c>
      <c r="F79" s="9">
        <v>-2300</v>
      </c>
      <c r="G79" s="9">
        <f>E79+F79</f>
        <v>0</v>
      </c>
      <c r="H79" s="381"/>
      <c r="I79" s="9">
        <f>G79+H79</f>
        <v>0</v>
      </c>
      <c r="J79" s="381"/>
      <c r="K79" s="9">
        <f>I79+J79</f>
        <v>0</v>
      </c>
      <c r="L79" s="9"/>
      <c r="M79" s="9">
        <f>K79+L79</f>
        <v>0</v>
      </c>
      <c r="N79" s="381"/>
      <c r="O79" s="9"/>
      <c r="P79" s="196"/>
      <c r="Q79" s="9">
        <f t="shared" si="13"/>
        <v>0</v>
      </c>
      <c r="R79" s="196"/>
      <c r="S79" s="9">
        <f t="shared" si="14"/>
        <v>0</v>
      </c>
      <c r="T79" s="196"/>
      <c r="U79" s="9">
        <f t="shared" si="15"/>
        <v>0</v>
      </c>
      <c r="V79" s="196"/>
      <c r="W79" s="9">
        <f t="shared" si="16"/>
        <v>0</v>
      </c>
      <c r="X79" s="184"/>
      <c r="Y79" s="196">
        <f t="shared" si="17"/>
        <v>0</v>
      </c>
      <c r="Z79" s="382"/>
      <c r="AA79" s="9">
        <f>Y79+Z79</f>
        <v>0</v>
      </c>
    </row>
    <row r="80" spans="1:27" ht="15" hidden="1">
      <c r="A80" s="184"/>
      <c r="B80" s="184"/>
      <c r="C80" s="185">
        <v>4440</v>
      </c>
      <c r="D80" s="184" t="s">
        <v>396</v>
      </c>
      <c r="E80" s="195">
        <v>0</v>
      </c>
      <c r="F80" s="184">
        <v>140</v>
      </c>
      <c r="G80" s="184">
        <f>E80+F80</f>
        <v>140</v>
      </c>
      <c r="H80" s="381">
        <v>-140</v>
      </c>
      <c r="I80" s="184">
        <f>G80+H80</f>
        <v>0</v>
      </c>
      <c r="J80" s="381"/>
      <c r="K80" s="9">
        <f>I80+J80</f>
        <v>0</v>
      </c>
      <c r="L80" s="9"/>
      <c r="M80" s="9">
        <f>K80+L80</f>
        <v>0</v>
      </c>
      <c r="N80" s="381"/>
      <c r="O80" s="9"/>
      <c r="P80" s="196"/>
      <c r="Q80" s="9">
        <f t="shared" si="13"/>
        <v>0</v>
      </c>
      <c r="R80" s="196"/>
      <c r="S80" s="9">
        <f t="shared" si="14"/>
        <v>0</v>
      </c>
      <c r="T80" s="196"/>
      <c r="U80" s="9">
        <f t="shared" si="15"/>
        <v>0</v>
      </c>
      <c r="V80" s="196"/>
      <c r="W80" s="9">
        <f t="shared" si="16"/>
        <v>0</v>
      </c>
      <c r="X80" s="184"/>
      <c r="Y80" s="196">
        <f t="shared" si="17"/>
        <v>0</v>
      </c>
      <c r="Z80" s="382"/>
      <c r="AA80" s="9">
        <f>Y80+Z80</f>
        <v>0</v>
      </c>
    </row>
    <row r="81" spans="1:27" ht="15">
      <c r="A81" s="184"/>
      <c r="B81" s="184"/>
      <c r="C81" s="185">
        <v>4430</v>
      </c>
      <c r="D81" s="184" t="s">
        <v>395</v>
      </c>
      <c r="E81" s="195"/>
      <c r="F81" s="184"/>
      <c r="G81" s="184"/>
      <c r="H81" s="381"/>
      <c r="I81" s="184"/>
      <c r="J81" s="381"/>
      <c r="K81" s="9">
        <v>0</v>
      </c>
      <c r="L81" s="9">
        <v>1745</v>
      </c>
      <c r="M81" s="9">
        <f>K81+L81</f>
        <v>1745</v>
      </c>
      <c r="N81" s="381"/>
      <c r="O81" s="9">
        <v>1988</v>
      </c>
      <c r="P81" s="196"/>
      <c r="Q81" s="9">
        <f t="shared" si="13"/>
        <v>1988</v>
      </c>
      <c r="R81" s="196"/>
      <c r="S81" s="9">
        <f t="shared" si="14"/>
        <v>1988</v>
      </c>
      <c r="T81" s="196">
        <v>1512</v>
      </c>
      <c r="U81" s="9">
        <f t="shared" si="15"/>
        <v>3500</v>
      </c>
      <c r="V81" s="196">
        <v>2000</v>
      </c>
      <c r="W81" s="9">
        <f t="shared" si="16"/>
        <v>5500</v>
      </c>
      <c r="X81" s="9">
        <v>-1000</v>
      </c>
      <c r="Y81" s="196">
        <f t="shared" si="17"/>
        <v>4500</v>
      </c>
      <c r="Z81" s="382"/>
      <c r="AA81" s="9">
        <v>2550</v>
      </c>
    </row>
    <row r="82" spans="1:27" ht="15">
      <c r="A82" s="184"/>
      <c r="B82" s="184"/>
      <c r="C82" s="185">
        <v>4510</v>
      </c>
      <c r="D82" s="184" t="s">
        <v>397</v>
      </c>
      <c r="E82" s="195"/>
      <c r="F82" s="184"/>
      <c r="G82" s="184"/>
      <c r="H82" s="381"/>
      <c r="I82" s="184"/>
      <c r="J82" s="381"/>
      <c r="K82" s="9"/>
      <c r="L82" s="9"/>
      <c r="M82" s="9"/>
      <c r="N82" s="381"/>
      <c r="O82" s="9">
        <v>299</v>
      </c>
      <c r="P82" s="196"/>
      <c r="Q82" s="9">
        <f t="shared" si="13"/>
        <v>299</v>
      </c>
      <c r="R82" s="196"/>
      <c r="S82" s="9">
        <f t="shared" si="14"/>
        <v>299</v>
      </c>
      <c r="T82" s="196">
        <v>-9</v>
      </c>
      <c r="U82" s="9">
        <f t="shared" si="15"/>
        <v>290</v>
      </c>
      <c r="V82" s="196"/>
      <c r="W82" s="9">
        <f t="shared" si="16"/>
        <v>290</v>
      </c>
      <c r="X82" s="184"/>
      <c r="Y82" s="196">
        <f t="shared" si="17"/>
        <v>290</v>
      </c>
      <c r="Z82" s="382"/>
      <c r="AA82" s="9">
        <v>299</v>
      </c>
    </row>
    <row r="83" spans="1:27" ht="15">
      <c r="A83" s="201"/>
      <c r="B83" s="201"/>
      <c r="C83" s="197">
        <v>6050</v>
      </c>
      <c r="D83" s="201" t="s">
        <v>398</v>
      </c>
      <c r="E83" s="97">
        <v>300000</v>
      </c>
      <c r="F83" s="11">
        <v>331000</v>
      </c>
      <c r="G83" s="11">
        <f>E83+F83</f>
        <v>631000</v>
      </c>
      <c r="H83" s="381"/>
      <c r="I83" s="11">
        <f>G83+H83</f>
        <v>631000</v>
      </c>
      <c r="J83" s="381"/>
      <c r="K83" s="9">
        <f>I83+J83</f>
        <v>631000</v>
      </c>
      <c r="L83" s="9"/>
      <c r="M83" s="9">
        <f>K83+L83</f>
        <v>631000</v>
      </c>
      <c r="N83" s="381"/>
      <c r="O83" s="9">
        <v>900000</v>
      </c>
      <c r="P83" s="196"/>
      <c r="Q83" s="11">
        <f t="shared" si="13"/>
        <v>900000</v>
      </c>
      <c r="R83" s="196"/>
      <c r="S83" s="11">
        <f t="shared" si="14"/>
        <v>900000</v>
      </c>
      <c r="T83" s="196"/>
      <c r="U83" s="11">
        <f t="shared" si="15"/>
        <v>900000</v>
      </c>
      <c r="V83" s="196"/>
      <c r="W83" s="11">
        <f t="shared" si="16"/>
        <v>900000</v>
      </c>
      <c r="X83" s="184"/>
      <c r="Y83" s="196">
        <f t="shared" si="17"/>
        <v>900000</v>
      </c>
      <c r="Z83" s="382"/>
      <c r="AA83" s="9">
        <v>500000</v>
      </c>
    </row>
    <row r="84" spans="1:27" ht="15.75">
      <c r="A84" s="421"/>
      <c r="B84" s="139"/>
      <c r="C84" s="139"/>
      <c r="D84" s="422"/>
      <c r="E84" s="191">
        <f aca="true" t="shared" si="18" ref="E84:M84">SUM(E58:E83)</f>
        <v>1780964</v>
      </c>
      <c r="F84" s="191">
        <f t="shared" si="18"/>
        <v>251284</v>
      </c>
      <c r="G84" s="191">
        <f t="shared" si="18"/>
        <v>2032248</v>
      </c>
      <c r="H84" s="191">
        <f t="shared" si="18"/>
        <v>0</v>
      </c>
      <c r="I84" s="191">
        <f t="shared" si="18"/>
        <v>2032248</v>
      </c>
      <c r="J84" s="191">
        <f t="shared" si="18"/>
        <v>195959</v>
      </c>
      <c r="K84" s="28">
        <f t="shared" si="18"/>
        <v>2228207</v>
      </c>
      <c r="L84" s="28">
        <f t="shared" si="18"/>
        <v>-27243</v>
      </c>
      <c r="M84" s="28">
        <f t="shared" si="18"/>
        <v>2200964</v>
      </c>
      <c r="N84" s="190"/>
      <c r="O84" s="28">
        <f>SUM(O58:O83)</f>
        <v>2670927</v>
      </c>
      <c r="P84" s="28">
        <f>SUM(P58:P83)</f>
        <v>278588</v>
      </c>
      <c r="Q84" s="391">
        <f>SUM(Q58:Q83)</f>
        <v>2949515</v>
      </c>
      <c r="R84" s="28"/>
      <c r="S84" s="391">
        <f aca="true" t="shared" si="19" ref="S84:X84">SUM(S58:S83)</f>
        <v>2949515</v>
      </c>
      <c r="T84" s="28">
        <f t="shared" si="19"/>
        <v>29859</v>
      </c>
      <c r="U84" s="391">
        <f t="shared" si="19"/>
        <v>2979374</v>
      </c>
      <c r="V84" s="28">
        <f t="shared" si="19"/>
        <v>0</v>
      </c>
      <c r="W84" s="391">
        <f t="shared" si="19"/>
        <v>2979374</v>
      </c>
      <c r="X84" s="16">
        <f t="shared" si="19"/>
        <v>17914</v>
      </c>
      <c r="Y84" s="408">
        <f t="shared" si="17"/>
        <v>2997288</v>
      </c>
      <c r="Z84" s="402"/>
      <c r="AA84" s="16">
        <f>SUM(AA59:AA83)</f>
        <v>2819525</v>
      </c>
    </row>
    <row r="85" spans="1:27" ht="15">
      <c r="A85" s="180">
        <v>754</v>
      </c>
      <c r="B85" s="180">
        <v>75414</v>
      </c>
      <c r="C85" s="180">
        <v>4300</v>
      </c>
      <c r="D85" s="381" t="s">
        <v>366</v>
      </c>
      <c r="E85" s="400"/>
      <c r="F85" s="400"/>
      <c r="G85" s="400"/>
      <c r="H85" s="381"/>
      <c r="I85" s="400"/>
      <c r="J85" s="381"/>
      <c r="K85" s="400"/>
      <c r="L85" s="400"/>
      <c r="M85" s="400"/>
      <c r="N85" s="381"/>
      <c r="O85" s="8">
        <v>400</v>
      </c>
      <c r="P85" s="8"/>
      <c r="Q85" s="8">
        <f>O85+P85</f>
        <v>400</v>
      </c>
      <c r="R85" s="8"/>
      <c r="S85" s="8">
        <f>Q85+R85</f>
        <v>400</v>
      </c>
      <c r="T85" s="8"/>
      <c r="U85" s="8">
        <f>S85+T85</f>
        <v>400</v>
      </c>
      <c r="V85" s="8"/>
      <c r="W85" s="8">
        <v>400</v>
      </c>
      <c r="X85" s="184"/>
      <c r="Y85" s="196">
        <f t="shared" si="17"/>
        <v>400</v>
      </c>
      <c r="Z85" s="184"/>
      <c r="AA85" s="9">
        <f>Y85+Z85</f>
        <v>400</v>
      </c>
    </row>
    <row r="86" spans="1:27" ht="15">
      <c r="A86" s="201"/>
      <c r="B86" s="201"/>
      <c r="C86" s="197"/>
      <c r="D86" s="381"/>
      <c r="E86" s="400"/>
      <c r="F86" s="400"/>
      <c r="G86" s="400"/>
      <c r="H86" s="381"/>
      <c r="I86" s="400"/>
      <c r="J86" s="381"/>
      <c r="K86" s="400"/>
      <c r="L86" s="400"/>
      <c r="M86" s="400"/>
      <c r="N86" s="381"/>
      <c r="O86" s="11"/>
      <c r="P86" s="11"/>
      <c r="Q86" s="11"/>
      <c r="R86" s="11"/>
      <c r="S86" s="11"/>
      <c r="T86" s="11"/>
      <c r="U86" s="11"/>
      <c r="V86" s="11"/>
      <c r="W86" s="11"/>
      <c r="X86" s="184"/>
      <c r="Y86" s="196"/>
      <c r="Z86" s="184"/>
      <c r="AA86" s="9"/>
    </row>
    <row r="87" spans="1:27" ht="15.75">
      <c r="A87" s="423"/>
      <c r="B87" s="188"/>
      <c r="C87" s="188"/>
      <c r="D87" s="188"/>
      <c r="E87" s="424"/>
      <c r="F87" s="424"/>
      <c r="G87" s="424"/>
      <c r="H87" s="425"/>
      <c r="I87" s="424"/>
      <c r="J87" s="425"/>
      <c r="K87" s="424"/>
      <c r="L87" s="424"/>
      <c r="M87" s="424"/>
      <c r="N87" s="425"/>
      <c r="O87" s="28">
        <f>O85</f>
        <v>400</v>
      </c>
      <c r="P87" s="28">
        <f>P85</f>
        <v>0</v>
      </c>
      <c r="Q87" s="28">
        <f>Q85</f>
        <v>400</v>
      </c>
      <c r="R87" s="28"/>
      <c r="S87" s="28">
        <f>S85</f>
        <v>400</v>
      </c>
      <c r="T87" s="28"/>
      <c r="U87" s="28">
        <f>U85</f>
        <v>400</v>
      </c>
      <c r="V87" s="28"/>
      <c r="W87" s="28">
        <f>W85</f>
        <v>400</v>
      </c>
      <c r="X87" s="210"/>
      <c r="Y87" s="408">
        <f>W87+X87</f>
        <v>400</v>
      </c>
      <c r="Z87" s="181"/>
      <c r="AA87" s="65">
        <f>AA85</f>
        <v>400</v>
      </c>
    </row>
    <row r="88" spans="1:27" ht="15.75">
      <c r="A88" s="426" t="s">
        <v>74</v>
      </c>
      <c r="B88" s="426"/>
      <c r="C88" s="426"/>
      <c r="D88" s="426"/>
      <c r="E88" s="395" t="e">
        <f>E84+#REF!</f>
        <v>#REF!</v>
      </c>
      <c r="F88" s="395" t="e">
        <f>F84+#REF!</f>
        <v>#REF!</v>
      </c>
      <c r="G88" s="395" t="e">
        <f>E88+F88</f>
        <v>#REF!</v>
      </c>
      <c r="H88" s="427"/>
      <c r="I88" s="391" t="e">
        <f>I84+#REF!</f>
        <v>#REF!</v>
      </c>
      <c r="J88" s="428" t="e">
        <f>J84+#REF!</f>
        <v>#REF!</v>
      </c>
      <c r="K88" s="391" t="e">
        <f>K84+#REF!</f>
        <v>#REF!</v>
      </c>
      <c r="L88" s="391" t="e">
        <f>L84+#REF!</f>
        <v>#REF!</v>
      </c>
      <c r="M88" s="391" t="e">
        <f>M84+#REF!</f>
        <v>#REF!</v>
      </c>
      <c r="N88" s="429"/>
      <c r="O88" s="391">
        <f>O84+O87</f>
        <v>2671327</v>
      </c>
      <c r="P88" s="391">
        <f>P84+P87</f>
        <v>278588</v>
      </c>
      <c r="Q88" s="391">
        <f>Q84+Q87</f>
        <v>2949915</v>
      </c>
      <c r="R88" s="391"/>
      <c r="S88" s="391">
        <f aca="true" t="shared" si="20" ref="S88:Y88">S84+S87</f>
        <v>2949915</v>
      </c>
      <c r="T88" s="391">
        <f t="shared" si="20"/>
        <v>29859</v>
      </c>
      <c r="U88" s="391">
        <f t="shared" si="20"/>
        <v>2979774</v>
      </c>
      <c r="V88" s="391">
        <f t="shared" si="20"/>
        <v>0</v>
      </c>
      <c r="W88" s="428">
        <f t="shared" si="20"/>
        <v>2979774</v>
      </c>
      <c r="X88" s="28">
        <f t="shared" si="20"/>
        <v>17914</v>
      </c>
      <c r="Y88" s="191">
        <f t="shared" si="20"/>
        <v>2997688</v>
      </c>
      <c r="Z88" s="210"/>
      <c r="AA88" s="16">
        <f>AA87+AA84</f>
        <v>2819925</v>
      </c>
    </row>
    <row r="89" spans="1:27" ht="15.75">
      <c r="A89" s="403"/>
      <c r="B89" s="180"/>
      <c r="C89" s="430"/>
      <c r="D89" s="431"/>
      <c r="E89" s="432"/>
      <c r="F89" s="199"/>
      <c r="G89" s="432"/>
      <c r="H89" s="418"/>
      <c r="I89" s="8"/>
      <c r="J89" s="418"/>
      <c r="K89" s="8"/>
      <c r="L89" s="8"/>
      <c r="M89" s="8"/>
      <c r="N89" s="381"/>
      <c r="O89" s="8"/>
      <c r="P89" s="8"/>
      <c r="Q89" s="8"/>
      <c r="R89" s="8"/>
      <c r="S89" s="8"/>
      <c r="T89" s="8"/>
      <c r="U89" s="8"/>
      <c r="V89" s="8"/>
      <c r="W89" s="8"/>
      <c r="X89" s="184"/>
      <c r="Y89" s="196"/>
      <c r="Z89" s="184"/>
      <c r="AA89" s="9"/>
    </row>
    <row r="90" spans="1:27" ht="15">
      <c r="A90" s="194">
        <v>851</v>
      </c>
      <c r="B90" s="185">
        <v>85156</v>
      </c>
      <c r="C90" s="113">
        <v>4130</v>
      </c>
      <c r="D90" s="184" t="s">
        <v>399</v>
      </c>
      <c r="E90" s="97">
        <v>0</v>
      </c>
      <c r="F90" s="11">
        <v>514000</v>
      </c>
      <c r="G90" s="85">
        <v>514000</v>
      </c>
      <c r="H90" s="381"/>
      <c r="I90" s="9">
        <f>G90+H90</f>
        <v>514000</v>
      </c>
      <c r="J90" s="400">
        <v>146600</v>
      </c>
      <c r="K90" s="9">
        <f>I90+J90</f>
        <v>660600</v>
      </c>
      <c r="L90" s="9"/>
      <c r="M90" s="9">
        <f>K90+L90</f>
        <v>660600</v>
      </c>
      <c r="N90" s="381"/>
      <c r="O90" s="9">
        <v>481000</v>
      </c>
      <c r="P90" s="9"/>
      <c r="Q90" s="9">
        <f>O90+P90</f>
        <v>481000</v>
      </c>
      <c r="R90" s="9">
        <v>32733</v>
      </c>
      <c r="S90" s="9">
        <f>Q90+R90</f>
        <v>513733</v>
      </c>
      <c r="T90" s="9"/>
      <c r="U90" s="9">
        <f>S90+T90</f>
        <v>513733</v>
      </c>
      <c r="V90" s="9"/>
      <c r="W90" s="9">
        <f>U90+V90</f>
        <v>513733</v>
      </c>
      <c r="X90" s="184"/>
      <c r="Y90" s="196">
        <f>W90+X90</f>
        <v>513733</v>
      </c>
      <c r="Z90" s="184"/>
      <c r="AA90" s="9">
        <v>531600</v>
      </c>
    </row>
    <row r="91" spans="1:27" ht="15">
      <c r="A91" s="406"/>
      <c r="B91" s="197"/>
      <c r="C91" s="433"/>
      <c r="D91" s="201"/>
      <c r="E91" s="97"/>
      <c r="F91" s="11"/>
      <c r="G91" s="400"/>
      <c r="H91" s="381"/>
      <c r="I91" s="9"/>
      <c r="J91" s="400"/>
      <c r="K91" s="9"/>
      <c r="L91" s="9"/>
      <c r="M91" s="196"/>
      <c r="N91" s="381"/>
      <c r="O91" s="9"/>
      <c r="P91" s="9"/>
      <c r="Q91" s="9"/>
      <c r="R91" s="9"/>
      <c r="S91" s="9"/>
      <c r="T91" s="9"/>
      <c r="U91" s="9"/>
      <c r="V91" s="9"/>
      <c r="W91" s="9"/>
      <c r="X91" s="184"/>
      <c r="Y91" s="196"/>
      <c r="Z91" s="184"/>
      <c r="AA91" s="9"/>
    </row>
    <row r="92" spans="1:27" ht="15.75">
      <c r="A92" s="434" t="s">
        <v>123</v>
      </c>
      <c r="B92" s="435"/>
      <c r="C92" s="436"/>
      <c r="D92" s="437"/>
      <c r="E92" s="395" t="e">
        <f>#REF!</f>
        <v>#REF!</v>
      </c>
      <c r="F92" s="64" t="e">
        <f>#REF!+#REF!</f>
        <v>#REF!</v>
      </c>
      <c r="G92" s="395" t="e">
        <f>E92+F92</f>
        <v>#REF!</v>
      </c>
      <c r="H92" s="438"/>
      <c r="I92" s="199" t="e">
        <f>#REF!+#REF!</f>
        <v>#REF!</v>
      </c>
      <c r="J92" s="204" t="e">
        <f>#REF!+#REF!</f>
        <v>#REF!</v>
      </c>
      <c r="K92" s="199" t="e">
        <f>#REF!+#REF!</f>
        <v>#REF!</v>
      </c>
      <c r="L92" s="199"/>
      <c r="M92" s="204" t="e">
        <f>#REF!+#REF!</f>
        <v>#REF!</v>
      </c>
      <c r="N92" s="438"/>
      <c r="O92" s="199">
        <f>O90</f>
        <v>481000</v>
      </c>
      <c r="P92" s="199"/>
      <c r="Q92" s="199">
        <f aca="true" t="shared" si="21" ref="Q92:W92">Q90</f>
        <v>481000</v>
      </c>
      <c r="R92" s="199">
        <f t="shared" si="21"/>
        <v>32733</v>
      </c>
      <c r="S92" s="199">
        <f t="shared" si="21"/>
        <v>513733</v>
      </c>
      <c r="T92" s="199">
        <f t="shared" si="21"/>
        <v>0</v>
      </c>
      <c r="U92" s="199">
        <f t="shared" si="21"/>
        <v>513733</v>
      </c>
      <c r="V92" s="199">
        <f t="shared" si="21"/>
        <v>0</v>
      </c>
      <c r="W92" s="204">
        <f t="shared" si="21"/>
        <v>513733</v>
      </c>
      <c r="X92" s="210"/>
      <c r="Y92" s="408">
        <f>W92+X92</f>
        <v>513733</v>
      </c>
      <c r="Z92" s="210"/>
      <c r="AA92" s="16">
        <f>SUM(AA89:AA91)</f>
        <v>531600</v>
      </c>
    </row>
    <row r="93" spans="1:27" ht="15.75">
      <c r="A93" s="439"/>
      <c r="B93" s="440"/>
      <c r="C93" s="441"/>
      <c r="D93" s="440"/>
      <c r="E93" s="442"/>
      <c r="F93" s="442"/>
      <c r="G93" s="204"/>
      <c r="H93" s="443"/>
      <c r="I93" s="199"/>
      <c r="J93" s="442"/>
      <c r="K93" s="199"/>
      <c r="L93" s="199"/>
      <c r="M93" s="204"/>
      <c r="N93" s="443"/>
      <c r="O93" s="199"/>
      <c r="P93" s="199"/>
      <c r="Q93" s="199"/>
      <c r="R93" s="199"/>
      <c r="S93" s="199"/>
      <c r="T93" s="199"/>
      <c r="U93" s="199"/>
      <c r="V93" s="199"/>
      <c r="W93" s="199"/>
      <c r="X93" s="184"/>
      <c r="Y93" s="444"/>
      <c r="Z93" s="184"/>
      <c r="AA93" s="9"/>
    </row>
    <row r="94" spans="1:27" ht="15">
      <c r="A94" s="445">
        <v>852</v>
      </c>
      <c r="B94" s="396">
        <v>85203</v>
      </c>
      <c r="C94" s="446">
        <v>2820</v>
      </c>
      <c r="D94" s="447" t="s">
        <v>400</v>
      </c>
      <c r="E94" s="448"/>
      <c r="F94" s="448"/>
      <c r="G94" s="449"/>
      <c r="H94" s="450"/>
      <c r="I94" s="451"/>
      <c r="J94" s="448"/>
      <c r="K94" s="451"/>
      <c r="L94" s="451"/>
      <c r="M94" s="449"/>
      <c r="N94" s="450"/>
      <c r="O94" s="451"/>
      <c r="P94" s="451"/>
      <c r="Q94" s="451"/>
      <c r="R94" s="451"/>
      <c r="S94" s="451"/>
      <c r="T94" s="451"/>
      <c r="U94" s="451"/>
      <c r="V94" s="451"/>
      <c r="W94" s="451">
        <v>0</v>
      </c>
      <c r="X94" s="451">
        <v>220000</v>
      </c>
      <c r="Y94" s="449">
        <v>220000</v>
      </c>
      <c r="Z94" s="184"/>
      <c r="AA94" s="9">
        <v>255000</v>
      </c>
    </row>
    <row r="95" spans="1:27" ht="18">
      <c r="A95" s="452"/>
      <c r="B95" s="453"/>
      <c r="C95" s="454"/>
      <c r="D95" s="455"/>
      <c r="E95" s="203"/>
      <c r="F95" s="203"/>
      <c r="G95" s="395"/>
      <c r="H95" s="205"/>
      <c r="I95" s="64"/>
      <c r="J95" s="203"/>
      <c r="K95" s="64"/>
      <c r="L95" s="64"/>
      <c r="M95" s="395"/>
      <c r="N95" s="205"/>
      <c r="O95" s="64"/>
      <c r="P95" s="64"/>
      <c r="Q95" s="64"/>
      <c r="R95" s="64"/>
      <c r="S95" s="64"/>
      <c r="T95" s="64"/>
      <c r="U95" s="64"/>
      <c r="V95" s="64"/>
      <c r="W95" s="395"/>
      <c r="X95" s="9"/>
      <c r="Y95" s="444"/>
      <c r="Z95" s="184"/>
      <c r="AA95" s="9"/>
    </row>
    <row r="96" spans="1:27" ht="15.75">
      <c r="A96" s="456" t="s">
        <v>135</v>
      </c>
      <c r="B96" s="457"/>
      <c r="C96" s="457"/>
      <c r="D96" s="458"/>
      <c r="E96" s="459"/>
      <c r="F96" s="425"/>
      <c r="G96" s="459"/>
      <c r="H96" s="425"/>
      <c r="I96" s="459"/>
      <c r="J96" s="425"/>
      <c r="K96" s="459"/>
      <c r="L96" s="459"/>
      <c r="M96" s="459"/>
      <c r="N96" s="425"/>
      <c r="O96" s="28" t="e">
        <f>#REF!</f>
        <v>#REF!</v>
      </c>
      <c r="P96" s="28"/>
      <c r="Q96" s="28" t="e">
        <f>#REF!</f>
        <v>#REF!</v>
      </c>
      <c r="R96" s="28"/>
      <c r="S96" s="28" t="e">
        <f>#REF!</f>
        <v>#REF!</v>
      </c>
      <c r="T96" s="28" t="e">
        <f>#REF!</f>
        <v>#REF!</v>
      </c>
      <c r="U96" s="28" t="e">
        <f>#REF!</f>
        <v>#REF!</v>
      </c>
      <c r="V96" s="28" t="e">
        <f>#REF!</f>
        <v>#REF!</v>
      </c>
      <c r="W96" s="191" t="e">
        <f>#REF!+#REF!</f>
        <v>#REF!</v>
      </c>
      <c r="X96" s="191" t="e">
        <f>#REF!+#REF!</f>
        <v>#REF!</v>
      </c>
      <c r="Y96" s="191" t="e">
        <f>#REF!+#REF!</f>
        <v>#REF!</v>
      </c>
      <c r="Z96" s="210"/>
      <c r="AA96" s="16">
        <f>SUM(AA93:AA95)</f>
        <v>255000</v>
      </c>
    </row>
    <row r="97" spans="1:27" ht="15" hidden="1">
      <c r="A97" s="185"/>
      <c r="B97" s="184"/>
      <c r="C97" s="185">
        <v>3110</v>
      </c>
      <c r="D97" s="184" t="s">
        <v>401</v>
      </c>
      <c r="E97" s="85">
        <v>33000</v>
      </c>
      <c r="F97" s="400">
        <v>-33000</v>
      </c>
      <c r="G97" s="9">
        <f>E97:E97+F97</f>
        <v>0</v>
      </c>
      <c r="H97" s="381"/>
      <c r="I97" s="9">
        <f>G97+H97</f>
        <v>0</v>
      </c>
      <c r="J97" s="381"/>
      <c r="K97" s="9">
        <f>I97+J97</f>
        <v>0</v>
      </c>
      <c r="L97" s="9"/>
      <c r="M97" s="9">
        <f>K97+L97</f>
        <v>0</v>
      </c>
      <c r="N97" s="381"/>
      <c r="O97" s="9"/>
      <c r="P97" s="9"/>
      <c r="Q97" s="9"/>
      <c r="R97" s="9"/>
      <c r="S97" s="9"/>
      <c r="T97" s="9"/>
      <c r="U97" s="9"/>
      <c r="V97" s="9"/>
      <c r="W97" s="9"/>
      <c r="X97" s="184"/>
      <c r="Y97" s="196">
        <f aca="true" t="shared" si="22" ref="Y97:Y106">W97+X97</f>
        <v>0</v>
      </c>
      <c r="Z97" s="184"/>
      <c r="AA97" s="9">
        <f>Y97+Z97</f>
        <v>0</v>
      </c>
    </row>
    <row r="98" spans="1:27" ht="15">
      <c r="A98" s="185">
        <v>853</v>
      </c>
      <c r="B98" s="185">
        <v>85321</v>
      </c>
      <c r="C98" s="185">
        <v>4010</v>
      </c>
      <c r="D98" s="184" t="s">
        <v>369</v>
      </c>
      <c r="E98" s="85">
        <v>0</v>
      </c>
      <c r="F98" s="400">
        <v>23000</v>
      </c>
      <c r="G98" s="9">
        <f>E97:E98+F98</f>
        <v>23000</v>
      </c>
      <c r="H98" s="381"/>
      <c r="I98" s="9">
        <f>G98+H98</f>
        <v>23000</v>
      </c>
      <c r="J98" s="400">
        <v>7700</v>
      </c>
      <c r="K98" s="9">
        <f>I98+J98</f>
        <v>30700</v>
      </c>
      <c r="L98" s="9"/>
      <c r="M98" s="9">
        <f>K98+L98</f>
        <v>30700</v>
      </c>
      <c r="N98" s="381"/>
      <c r="O98" s="9">
        <v>63936</v>
      </c>
      <c r="P98" s="9"/>
      <c r="Q98" s="9">
        <f aca="true" t="shared" si="23" ref="Q98:Q106">O98+P98</f>
        <v>63936</v>
      </c>
      <c r="R98" s="9"/>
      <c r="S98" s="9">
        <f aca="true" t="shared" si="24" ref="S98:S106">Q98+R98</f>
        <v>63936</v>
      </c>
      <c r="T98" s="9"/>
      <c r="U98" s="9">
        <f aca="true" t="shared" si="25" ref="U98:U106">S98+T98</f>
        <v>63936</v>
      </c>
      <c r="V98" s="9"/>
      <c r="W98" s="9">
        <f aca="true" t="shared" si="26" ref="W98:W106">U98+V98</f>
        <v>63936</v>
      </c>
      <c r="X98" s="184"/>
      <c r="Y98" s="196">
        <f t="shared" si="22"/>
        <v>63936</v>
      </c>
      <c r="Z98" s="184">
        <v>221</v>
      </c>
      <c r="AA98" s="9">
        <v>51840</v>
      </c>
    </row>
    <row r="99" spans="1:27" ht="15">
      <c r="A99" s="185"/>
      <c r="B99" s="185"/>
      <c r="C99" s="185">
        <v>4040</v>
      </c>
      <c r="D99" s="184" t="s">
        <v>402</v>
      </c>
      <c r="E99" s="85"/>
      <c r="F99" s="400"/>
      <c r="G99" s="9"/>
      <c r="H99" s="381"/>
      <c r="I99" s="9"/>
      <c r="J99" s="400"/>
      <c r="K99" s="9"/>
      <c r="L99" s="9"/>
      <c r="M99" s="9"/>
      <c r="N99" s="381"/>
      <c r="O99" s="9">
        <v>7944</v>
      </c>
      <c r="P99" s="9"/>
      <c r="Q99" s="9">
        <f t="shared" si="23"/>
        <v>7944</v>
      </c>
      <c r="R99" s="9"/>
      <c r="S99" s="9">
        <f t="shared" si="24"/>
        <v>7944</v>
      </c>
      <c r="T99" s="9"/>
      <c r="U99" s="9">
        <f t="shared" si="25"/>
        <v>7944</v>
      </c>
      <c r="V99" s="9"/>
      <c r="W99" s="9">
        <f t="shared" si="26"/>
        <v>7944</v>
      </c>
      <c r="X99" s="184"/>
      <c r="Y99" s="196">
        <f t="shared" si="22"/>
        <v>7944</v>
      </c>
      <c r="Z99" s="184">
        <v>-221</v>
      </c>
      <c r="AA99" s="9">
        <v>3200</v>
      </c>
    </row>
    <row r="100" spans="1:27" ht="15">
      <c r="A100" s="185"/>
      <c r="B100" s="185"/>
      <c r="C100" s="185">
        <v>4110</v>
      </c>
      <c r="D100" s="184" t="s">
        <v>372</v>
      </c>
      <c r="E100" s="85">
        <v>0</v>
      </c>
      <c r="F100" s="400">
        <v>4100</v>
      </c>
      <c r="G100" s="9">
        <f>E98:E100+F100</f>
        <v>4100</v>
      </c>
      <c r="H100" s="381"/>
      <c r="I100" s="9">
        <f>G100+H100</f>
        <v>4100</v>
      </c>
      <c r="J100" s="400">
        <v>1430</v>
      </c>
      <c r="K100" s="9">
        <f>I100+J100</f>
        <v>5530</v>
      </c>
      <c r="L100" s="9"/>
      <c r="M100" s="9">
        <f>K100+L100</f>
        <v>5530</v>
      </c>
      <c r="N100" s="381"/>
      <c r="O100" s="9">
        <v>12745</v>
      </c>
      <c r="P100" s="9"/>
      <c r="Q100" s="9">
        <f t="shared" si="23"/>
        <v>12745</v>
      </c>
      <c r="R100" s="9"/>
      <c r="S100" s="9">
        <f t="shared" si="24"/>
        <v>12745</v>
      </c>
      <c r="T100" s="9"/>
      <c r="U100" s="9">
        <f t="shared" si="25"/>
        <v>12745</v>
      </c>
      <c r="V100" s="9"/>
      <c r="W100" s="9">
        <f t="shared" si="26"/>
        <v>12745</v>
      </c>
      <c r="X100" s="184"/>
      <c r="Y100" s="196">
        <f t="shared" si="22"/>
        <v>12745</v>
      </c>
      <c r="Z100" s="184"/>
      <c r="AA100" s="9">
        <v>9192</v>
      </c>
    </row>
    <row r="101" spans="1:27" ht="15">
      <c r="A101" s="185"/>
      <c r="B101" s="185"/>
      <c r="C101" s="185">
        <v>4120</v>
      </c>
      <c r="D101" s="184" t="s">
        <v>373</v>
      </c>
      <c r="E101" s="85">
        <v>0</v>
      </c>
      <c r="F101" s="381">
        <v>600</v>
      </c>
      <c r="G101" s="9">
        <f>E100:E101+F101</f>
        <v>600</v>
      </c>
      <c r="H101" s="381"/>
      <c r="I101" s="9">
        <f>G101+H101</f>
        <v>600</v>
      </c>
      <c r="J101" s="381">
        <v>196</v>
      </c>
      <c r="K101" s="9">
        <f>I101+J101</f>
        <v>796</v>
      </c>
      <c r="L101" s="9"/>
      <c r="M101" s="9">
        <f>K101+L101</f>
        <v>796</v>
      </c>
      <c r="N101" s="381"/>
      <c r="O101" s="9">
        <v>1762</v>
      </c>
      <c r="P101" s="9"/>
      <c r="Q101" s="9">
        <f t="shared" si="23"/>
        <v>1762</v>
      </c>
      <c r="R101" s="9"/>
      <c r="S101" s="9">
        <f t="shared" si="24"/>
        <v>1762</v>
      </c>
      <c r="T101" s="9"/>
      <c r="U101" s="9">
        <f t="shared" si="25"/>
        <v>1762</v>
      </c>
      <c r="V101" s="9"/>
      <c r="W101" s="9">
        <f t="shared" si="26"/>
        <v>1762</v>
      </c>
      <c r="X101" s="184"/>
      <c r="Y101" s="196">
        <f t="shared" si="22"/>
        <v>1762</v>
      </c>
      <c r="Z101" s="184"/>
      <c r="AA101" s="9">
        <v>1270</v>
      </c>
    </row>
    <row r="102" spans="1:27" ht="15">
      <c r="A102" s="185"/>
      <c r="B102" s="185"/>
      <c r="C102" s="185">
        <v>4170</v>
      </c>
      <c r="D102" s="184" t="s">
        <v>381</v>
      </c>
      <c r="E102" s="85"/>
      <c r="F102" s="381"/>
      <c r="G102" s="9"/>
      <c r="H102" s="381"/>
      <c r="I102" s="9"/>
      <c r="J102" s="381"/>
      <c r="K102" s="9"/>
      <c r="L102" s="9"/>
      <c r="M102" s="9"/>
      <c r="N102" s="381"/>
      <c r="O102" s="9"/>
      <c r="P102" s="9">
        <v>2000</v>
      </c>
      <c r="Q102" s="9">
        <f t="shared" si="23"/>
        <v>2000</v>
      </c>
      <c r="R102" s="9"/>
      <c r="S102" s="9">
        <f t="shared" si="24"/>
        <v>2000</v>
      </c>
      <c r="T102" s="9"/>
      <c r="U102" s="9">
        <f t="shared" si="25"/>
        <v>2000</v>
      </c>
      <c r="V102" s="9"/>
      <c r="W102" s="9">
        <f t="shared" si="26"/>
        <v>2000</v>
      </c>
      <c r="X102" s="184"/>
      <c r="Y102" s="196">
        <f t="shared" si="22"/>
        <v>2000</v>
      </c>
      <c r="Z102" s="184"/>
      <c r="AA102" s="9">
        <v>26592</v>
      </c>
    </row>
    <row r="103" spans="1:27" ht="15">
      <c r="A103" s="185"/>
      <c r="B103" s="185"/>
      <c r="C103" s="185">
        <v>4210</v>
      </c>
      <c r="D103" s="184" t="s">
        <v>374</v>
      </c>
      <c r="E103" s="85">
        <v>0</v>
      </c>
      <c r="F103" s="400">
        <v>2000</v>
      </c>
      <c r="G103" s="9">
        <f>E101:E103+F103</f>
        <v>2000</v>
      </c>
      <c r="H103" s="381"/>
      <c r="I103" s="9">
        <f>G103+H103</f>
        <v>2000</v>
      </c>
      <c r="J103" s="400">
        <v>2374</v>
      </c>
      <c r="K103" s="9">
        <f>I103+J103</f>
        <v>4374</v>
      </c>
      <c r="L103" s="9"/>
      <c r="M103" s="9">
        <f>K103+L103</f>
        <v>4374</v>
      </c>
      <c r="N103" s="381"/>
      <c r="O103" s="9">
        <v>3584</v>
      </c>
      <c r="P103" s="9"/>
      <c r="Q103" s="9">
        <f t="shared" si="23"/>
        <v>3584</v>
      </c>
      <c r="R103" s="9"/>
      <c r="S103" s="9">
        <f t="shared" si="24"/>
        <v>3584</v>
      </c>
      <c r="T103" s="9"/>
      <c r="U103" s="9">
        <f t="shared" si="25"/>
        <v>3584</v>
      </c>
      <c r="V103" s="9"/>
      <c r="W103" s="9">
        <f t="shared" si="26"/>
        <v>3584</v>
      </c>
      <c r="X103" s="184"/>
      <c r="Y103" s="196">
        <f t="shared" si="22"/>
        <v>3584</v>
      </c>
      <c r="Z103" s="184"/>
      <c r="AA103" s="9">
        <v>3362</v>
      </c>
    </row>
    <row r="104" spans="1:27" ht="15">
      <c r="A104" s="185"/>
      <c r="B104" s="185"/>
      <c r="C104" s="185">
        <v>4260</v>
      </c>
      <c r="D104" s="184" t="s">
        <v>403</v>
      </c>
      <c r="E104" s="85"/>
      <c r="F104" s="400"/>
      <c r="G104" s="9"/>
      <c r="H104" s="381"/>
      <c r="I104" s="9"/>
      <c r="J104" s="400"/>
      <c r="K104" s="9"/>
      <c r="L104" s="9"/>
      <c r="M104" s="9"/>
      <c r="N104" s="381"/>
      <c r="O104" s="9">
        <v>8900</v>
      </c>
      <c r="P104" s="9"/>
      <c r="Q104" s="9">
        <f t="shared" si="23"/>
        <v>8900</v>
      </c>
      <c r="R104" s="9"/>
      <c r="S104" s="9">
        <f t="shared" si="24"/>
        <v>8900</v>
      </c>
      <c r="T104" s="9"/>
      <c r="U104" s="9">
        <f t="shared" si="25"/>
        <v>8900</v>
      </c>
      <c r="V104" s="9"/>
      <c r="W104" s="9">
        <f t="shared" si="26"/>
        <v>8900</v>
      </c>
      <c r="X104" s="184"/>
      <c r="Y104" s="196">
        <f t="shared" si="22"/>
        <v>8900</v>
      </c>
      <c r="Z104" s="184"/>
      <c r="AA104" s="9">
        <v>3280</v>
      </c>
    </row>
    <row r="105" spans="1:27" ht="15">
      <c r="A105" s="185"/>
      <c r="B105" s="185"/>
      <c r="C105" s="185">
        <v>4270</v>
      </c>
      <c r="D105" s="184" t="s">
        <v>404</v>
      </c>
      <c r="E105" s="85"/>
      <c r="F105" s="400"/>
      <c r="G105" s="9"/>
      <c r="H105" s="381"/>
      <c r="I105" s="9"/>
      <c r="J105" s="400"/>
      <c r="K105" s="9"/>
      <c r="L105" s="9"/>
      <c r="M105" s="9"/>
      <c r="N105" s="381"/>
      <c r="O105" s="9">
        <v>3000</v>
      </c>
      <c r="P105" s="9">
        <v>-2000</v>
      </c>
      <c r="Q105" s="9">
        <f t="shared" si="23"/>
        <v>1000</v>
      </c>
      <c r="R105" s="9"/>
      <c r="S105" s="9">
        <f t="shared" si="24"/>
        <v>1000</v>
      </c>
      <c r="T105" s="9"/>
      <c r="U105" s="9">
        <f t="shared" si="25"/>
        <v>1000</v>
      </c>
      <c r="V105" s="9">
        <v>2000</v>
      </c>
      <c r="W105" s="9">
        <f t="shared" si="26"/>
        <v>3000</v>
      </c>
      <c r="X105" s="184"/>
      <c r="Y105" s="196">
        <f t="shared" si="22"/>
        <v>3000</v>
      </c>
      <c r="Z105" s="184"/>
      <c r="AA105" s="9">
        <v>3280</v>
      </c>
    </row>
    <row r="106" spans="1:27" ht="15">
      <c r="A106" s="185"/>
      <c r="B106" s="185"/>
      <c r="C106" s="185">
        <v>4300</v>
      </c>
      <c r="D106" s="184" t="s">
        <v>366</v>
      </c>
      <c r="E106" s="85">
        <v>0</v>
      </c>
      <c r="F106" s="400">
        <v>1000</v>
      </c>
      <c r="G106" s="9">
        <f>E103:E106+F106</f>
        <v>1000</v>
      </c>
      <c r="H106" s="381"/>
      <c r="I106" s="9">
        <f>G106+H106</f>
        <v>1000</v>
      </c>
      <c r="J106" s="400">
        <v>3000</v>
      </c>
      <c r="K106" s="9">
        <f>I106+J106</f>
        <v>4000</v>
      </c>
      <c r="L106" s="9"/>
      <c r="M106" s="9">
        <f>K106+L106</f>
        <v>4000</v>
      </c>
      <c r="N106" s="381"/>
      <c r="O106" s="9">
        <v>15000</v>
      </c>
      <c r="P106" s="9"/>
      <c r="Q106" s="9">
        <f t="shared" si="23"/>
        <v>15000</v>
      </c>
      <c r="R106" s="9"/>
      <c r="S106" s="9">
        <f t="shared" si="24"/>
        <v>15000</v>
      </c>
      <c r="T106" s="9"/>
      <c r="U106" s="9">
        <f t="shared" si="25"/>
        <v>15000</v>
      </c>
      <c r="V106" s="9">
        <v>-2000</v>
      </c>
      <c r="W106" s="9">
        <f t="shared" si="26"/>
        <v>13000</v>
      </c>
      <c r="X106" s="184"/>
      <c r="Y106" s="196">
        <f t="shared" si="22"/>
        <v>13000</v>
      </c>
      <c r="Z106" s="184"/>
      <c r="AA106" s="9">
        <v>16861</v>
      </c>
    </row>
    <row r="107" spans="1:27" ht="15">
      <c r="A107" s="185"/>
      <c r="B107" s="185"/>
      <c r="C107" s="185">
        <v>4350</v>
      </c>
      <c r="D107" s="184" t="s">
        <v>405</v>
      </c>
      <c r="E107" s="400"/>
      <c r="F107" s="400"/>
      <c r="G107" s="196"/>
      <c r="H107" s="381"/>
      <c r="I107" s="9"/>
      <c r="J107" s="400"/>
      <c r="K107" s="9"/>
      <c r="L107" s="9"/>
      <c r="M107" s="9"/>
      <c r="N107" s="381"/>
      <c r="O107" s="9"/>
      <c r="P107" s="9"/>
      <c r="Q107" s="9"/>
      <c r="R107" s="9"/>
      <c r="S107" s="9"/>
      <c r="T107" s="9"/>
      <c r="U107" s="9"/>
      <c r="V107" s="9"/>
      <c r="W107" s="9"/>
      <c r="X107" s="184"/>
      <c r="Y107" s="196"/>
      <c r="Z107" s="184"/>
      <c r="AA107" s="9">
        <v>2200</v>
      </c>
    </row>
    <row r="108" spans="1:27" ht="15">
      <c r="A108" s="185"/>
      <c r="B108" s="185"/>
      <c r="C108" s="185">
        <v>4410</v>
      </c>
      <c r="D108" s="184" t="s">
        <v>406</v>
      </c>
      <c r="E108" s="400"/>
      <c r="F108" s="400"/>
      <c r="G108" s="196"/>
      <c r="H108" s="381"/>
      <c r="I108" s="9"/>
      <c r="J108" s="400"/>
      <c r="K108" s="9"/>
      <c r="L108" s="9"/>
      <c r="M108" s="9"/>
      <c r="N108" s="381"/>
      <c r="O108" s="9">
        <v>1000</v>
      </c>
      <c r="P108" s="9"/>
      <c r="Q108" s="9">
        <f>O108+P108</f>
        <v>1000</v>
      </c>
      <c r="R108" s="9"/>
      <c r="S108" s="9">
        <f>Q108+R108</f>
        <v>1000</v>
      </c>
      <c r="T108" s="9"/>
      <c r="U108" s="9">
        <f>S108+T108</f>
        <v>1000</v>
      </c>
      <c r="V108" s="9"/>
      <c r="W108" s="9">
        <f>U108+V108</f>
        <v>1000</v>
      </c>
      <c r="X108" s="184"/>
      <c r="Y108" s="196">
        <f>W108+X108</f>
        <v>1000</v>
      </c>
      <c r="Z108" s="184"/>
      <c r="AA108" s="9">
        <v>532</v>
      </c>
    </row>
    <row r="109" spans="1:27" ht="15">
      <c r="A109" s="197"/>
      <c r="B109" s="197"/>
      <c r="C109" s="197">
        <v>4440</v>
      </c>
      <c r="D109" s="201" t="s">
        <v>407</v>
      </c>
      <c r="E109" s="400"/>
      <c r="F109" s="400"/>
      <c r="G109" s="196"/>
      <c r="H109" s="381"/>
      <c r="I109" s="9"/>
      <c r="J109" s="400"/>
      <c r="K109" s="9"/>
      <c r="L109" s="9"/>
      <c r="M109" s="9"/>
      <c r="N109" s="381"/>
      <c r="O109" s="11">
        <v>3129</v>
      </c>
      <c r="P109" s="11"/>
      <c r="Q109" s="9">
        <f>O109+P109</f>
        <v>3129</v>
      </c>
      <c r="R109" s="11"/>
      <c r="S109" s="9">
        <f>Q109+R109</f>
        <v>3129</v>
      </c>
      <c r="T109" s="11"/>
      <c r="U109" s="9">
        <f>S109+T109</f>
        <v>3129</v>
      </c>
      <c r="V109" s="11"/>
      <c r="W109" s="9">
        <f>U109+V109</f>
        <v>3129</v>
      </c>
      <c r="X109" s="184"/>
      <c r="Y109" s="196">
        <f>W109+X109</f>
        <v>3129</v>
      </c>
      <c r="Z109" s="184"/>
      <c r="AA109" s="9">
        <v>1191</v>
      </c>
    </row>
    <row r="110" spans="1:27" ht="15.75">
      <c r="A110" s="200"/>
      <c r="B110" s="188"/>
      <c r="C110" s="188"/>
      <c r="D110" s="189"/>
      <c r="E110" s="400"/>
      <c r="F110" s="400"/>
      <c r="G110" s="196"/>
      <c r="H110" s="381"/>
      <c r="I110" s="9"/>
      <c r="J110" s="400"/>
      <c r="K110" s="9"/>
      <c r="L110" s="9"/>
      <c r="M110" s="9"/>
      <c r="N110" s="381"/>
      <c r="O110" s="11"/>
      <c r="P110" s="11"/>
      <c r="Q110" s="9"/>
      <c r="R110" s="11"/>
      <c r="S110" s="9"/>
      <c r="T110" s="11"/>
      <c r="U110" s="9"/>
      <c r="V110" s="11"/>
      <c r="W110" s="196"/>
      <c r="X110" s="184"/>
      <c r="Y110" s="196"/>
      <c r="Z110" s="184"/>
      <c r="AA110" s="16">
        <f>SUM(AA97:AA109)</f>
        <v>122800</v>
      </c>
    </row>
    <row r="111" spans="1:27" ht="15.75">
      <c r="A111" s="460" t="s">
        <v>145</v>
      </c>
      <c r="B111" s="460"/>
      <c r="C111" s="460"/>
      <c r="D111" s="460"/>
      <c r="E111" s="191" t="s">
        <v>408</v>
      </c>
      <c r="F111" s="191" t="e">
        <f>#REF!+#REF!+#REF!+#REF!</f>
        <v>#REF!</v>
      </c>
      <c r="G111" s="191" t="e">
        <f>#REF!+#REF!+#REF!+#REF!</f>
        <v>#REF!</v>
      </c>
      <c r="H111" s="198">
        <v>0</v>
      </c>
      <c r="I111" s="28" t="e">
        <f>#REF!+#REF!+#REF!+#REF!</f>
        <v>#REF!</v>
      </c>
      <c r="J111" s="191" t="e">
        <f>#REF!+#REF!+#REF!+#REF!+#REF!</f>
        <v>#REF!</v>
      </c>
      <c r="K111" s="28" t="e">
        <f>#REF!+#REF!+#REF!+#REF!+#REF!</f>
        <v>#REF!</v>
      </c>
      <c r="L111" s="28"/>
      <c r="M111" s="28" t="e">
        <f>#REF!+#REF!+#REF!+#REF!+#REF!</f>
        <v>#REF!</v>
      </c>
      <c r="N111" s="190">
        <v>0</v>
      </c>
      <c r="O111" s="28" t="e">
        <f>#REF!</f>
        <v>#REF!</v>
      </c>
      <c r="P111" s="28" t="e">
        <f>#REF!</f>
        <v>#REF!</v>
      </c>
      <c r="Q111" s="28" t="e">
        <f>#REF!</f>
        <v>#REF!</v>
      </c>
      <c r="R111" s="28"/>
      <c r="S111" s="28" t="e">
        <f>#REF!</f>
        <v>#REF!</v>
      </c>
      <c r="T111" s="28"/>
      <c r="U111" s="28" t="e">
        <f>#REF!</f>
        <v>#REF!</v>
      </c>
      <c r="V111" s="28"/>
      <c r="W111" s="191" t="e">
        <f>#REF!</f>
        <v>#REF!</v>
      </c>
      <c r="X111" s="210"/>
      <c r="Y111" s="408" t="e">
        <f>W111+X111</f>
        <v>#REF!</v>
      </c>
      <c r="Z111" s="210"/>
      <c r="AA111" s="16">
        <f>AA110</f>
        <v>122800</v>
      </c>
    </row>
    <row r="112" spans="1:27" ht="15.75">
      <c r="A112" s="456" t="s">
        <v>230</v>
      </c>
      <c r="B112" s="461"/>
      <c r="C112" s="461"/>
      <c r="D112" s="462"/>
      <c r="E112" s="191" t="e">
        <f>E111+#REF!+E88+E57+E45+E22+E16</f>
        <v>#VALUE!</v>
      </c>
      <c r="F112" s="191" t="e">
        <f>F111+F92+F88+F57+F45+F22+F16</f>
        <v>#REF!</v>
      </c>
      <c r="G112" s="191" t="e">
        <f>G111+G92+G88+G57+G45+G22+G16</f>
        <v>#REF!</v>
      </c>
      <c r="H112" s="198">
        <v>0</v>
      </c>
      <c r="I112" s="28" t="e">
        <f>I111+I92+I88+I57+I45+I22+I16</f>
        <v>#REF!</v>
      </c>
      <c r="J112" s="191" t="e">
        <f>J111+J92+J88+J57+J45+J22+J16</f>
        <v>#REF!</v>
      </c>
      <c r="K112" s="28" t="e">
        <f>K111+K92+K88+K57+K45+K22+K16</f>
        <v>#REF!</v>
      </c>
      <c r="L112" s="28" t="e">
        <f>L111+L92+L88+L57+L45+L22+L16</f>
        <v>#REF!</v>
      </c>
      <c r="M112" s="28" t="e">
        <f>M111+M92+M88+M57+M45+M22+M16</f>
        <v>#REF!</v>
      </c>
      <c r="N112" s="190">
        <v>0</v>
      </c>
      <c r="O112" s="28" t="e">
        <f aca="true" t="shared" si="27" ref="O112:Y112">O16+O22+O45+O57+O88+O92+O96+O111</f>
        <v>#REF!</v>
      </c>
      <c r="P112" s="28" t="e">
        <f t="shared" si="27"/>
        <v>#REF!</v>
      </c>
      <c r="Q112" s="28" t="e">
        <f t="shared" si="27"/>
        <v>#REF!</v>
      </c>
      <c r="R112" s="28">
        <f t="shared" si="27"/>
        <v>32733</v>
      </c>
      <c r="S112" s="28" t="e">
        <f t="shared" si="27"/>
        <v>#REF!</v>
      </c>
      <c r="T112" s="28" t="e">
        <f t="shared" si="27"/>
        <v>#REF!</v>
      </c>
      <c r="U112" s="28" t="e">
        <f t="shared" si="27"/>
        <v>#REF!</v>
      </c>
      <c r="V112" s="28" t="e">
        <f t="shared" si="27"/>
        <v>#REF!</v>
      </c>
      <c r="W112" s="191" t="e">
        <f t="shared" si="27"/>
        <v>#REF!</v>
      </c>
      <c r="X112" s="191" t="e">
        <f t="shared" si="27"/>
        <v>#REF!</v>
      </c>
      <c r="Y112" s="191" t="e">
        <f t="shared" si="27"/>
        <v>#REF!</v>
      </c>
      <c r="Z112" s="210"/>
      <c r="AA112" s="16">
        <f>AA111+AA96+AA92+AA88+AA57+AA45+AA22+AA16</f>
        <v>4236804</v>
      </c>
    </row>
  </sheetData>
  <mergeCells count="23">
    <mergeCell ref="A57:D57"/>
    <mergeCell ref="A11:C11"/>
    <mergeCell ref="D11:D12"/>
    <mergeCell ref="Z11:Z12"/>
    <mergeCell ref="A49:D49"/>
    <mergeCell ref="A16:D16"/>
    <mergeCell ref="A22:D22"/>
    <mergeCell ref="A26:D26"/>
    <mergeCell ref="A112:D112"/>
    <mergeCell ref="A88:D88"/>
    <mergeCell ref="A92:D92"/>
    <mergeCell ref="A96:D96"/>
    <mergeCell ref="A110:D110"/>
    <mergeCell ref="A6:AE6"/>
    <mergeCell ref="A7:AE7"/>
    <mergeCell ref="A9:AE9"/>
    <mergeCell ref="A111:D111"/>
    <mergeCell ref="A56:D56"/>
    <mergeCell ref="A84:D84"/>
    <mergeCell ref="A87:D87"/>
    <mergeCell ref="A30:D30"/>
    <mergeCell ref="A44:D44"/>
    <mergeCell ref="A45:D45"/>
  </mergeCells>
  <printOptions/>
  <pageMargins left="0.53" right="0.32" top="0.49" bottom="0.73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67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75" zoomScaleNormal="70" zoomScaleSheetLayoutView="75" workbookViewId="0" topLeftCell="A1">
      <selection activeCell="C3" sqref="C3"/>
    </sheetView>
  </sheetViews>
  <sheetFormatPr defaultColWidth="9.140625" defaultRowHeight="12.75"/>
  <cols>
    <col min="1" max="1" width="6.00390625" style="463" customWidth="1"/>
    <col min="2" max="2" width="48.00390625" style="463" customWidth="1"/>
    <col min="3" max="3" width="27.28125" style="463" customWidth="1"/>
    <col min="4" max="4" width="18.28125" style="463" customWidth="1"/>
    <col min="5" max="16384" width="9.140625" style="463" customWidth="1"/>
  </cols>
  <sheetData>
    <row r="1" ht="15">
      <c r="C1" s="464" t="s">
        <v>409</v>
      </c>
    </row>
    <row r="2" ht="15">
      <c r="C2" s="464" t="s">
        <v>190</v>
      </c>
    </row>
    <row r="3" ht="15">
      <c r="C3" s="464" t="s">
        <v>191</v>
      </c>
    </row>
    <row r="4" ht="15">
      <c r="C4" s="464" t="s">
        <v>193</v>
      </c>
    </row>
    <row r="7" spans="1:4" ht="18.75">
      <c r="A7" s="465" t="s">
        <v>410</v>
      </c>
      <c r="B7" s="465"/>
      <c r="C7" s="465"/>
      <c r="D7" s="465"/>
    </row>
    <row r="10" spans="1:4" ht="52.5" customHeight="1">
      <c r="A10" s="466" t="s">
        <v>411</v>
      </c>
      <c r="B10" s="466" t="s">
        <v>412</v>
      </c>
      <c r="C10" s="467" t="s">
        <v>413</v>
      </c>
      <c r="D10" s="466" t="s">
        <v>414</v>
      </c>
    </row>
    <row r="11" spans="1:4" ht="15">
      <c r="A11" s="468"/>
      <c r="B11" s="469"/>
      <c r="C11" s="470"/>
      <c r="D11" s="468"/>
    </row>
    <row r="12" spans="1:4" ht="15.75">
      <c r="A12" s="471" t="s">
        <v>415</v>
      </c>
      <c r="B12" s="472" t="s">
        <v>416</v>
      </c>
      <c r="C12" s="473" t="s">
        <v>417</v>
      </c>
      <c r="D12" s="474"/>
    </row>
    <row r="13" spans="1:4" ht="15">
      <c r="A13" s="475"/>
      <c r="B13" s="472" t="s">
        <v>418</v>
      </c>
      <c r="C13" s="473"/>
      <c r="D13" s="475"/>
    </row>
    <row r="14" spans="1:4" ht="15">
      <c r="A14" s="475"/>
      <c r="B14" s="472" t="s">
        <v>419</v>
      </c>
      <c r="C14" s="473"/>
      <c r="D14" s="475"/>
    </row>
    <row r="15" spans="1:4" ht="15">
      <c r="A15" s="475"/>
      <c r="B15" s="472" t="s">
        <v>420</v>
      </c>
      <c r="C15" s="473" t="s">
        <v>421</v>
      </c>
      <c r="D15" s="474">
        <v>3000000</v>
      </c>
    </row>
    <row r="16" spans="1:4" ht="15">
      <c r="A16" s="475"/>
      <c r="B16" s="472" t="s">
        <v>422</v>
      </c>
      <c r="C16" s="473"/>
      <c r="D16" s="475"/>
    </row>
    <row r="17" spans="1:4" ht="15">
      <c r="A17" s="475"/>
      <c r="B17" s="472" t="s">
        <v>423</v>
      </c>
      <c r="C17" s="473" t="s">
        <v>421</v>
      </c>
      <c r="D17" s="474">
        <v>200000</v>
      </c>
    </row>
    <row r="18" spans="1:4" ht="15">
      <c r="A18" s="475"/>
      <c r="B18" s="472" t="s">
        <v>424</v>
      </c>
      <c r="C18" s="473"/>
      <c r="D18" s="474"/>
    </row>
    <row r="19" spans="1:4" ht="15">
      <c r="A19" s="475"/>
      <c r="B19" s="472" t="s">
        <v>425</v>
      </c>
      <c r="C19" s="473"/>
      <c r="D19" s="475"/>
    </row>
    <row r="20" spans="1:4" ht="15">
      <c r="A20" s="475"/>
      <c r="B20" s="472" t="s">
        <v>426</v>
      </c>
      <c r="C20" s="473"/>
      <c r="D20" s="475"/>
    </row>
    <row r="21" spans="1:4" ht="15">
      <c r="A21" s="475"/>
      <c r="B21" s="472" t="s">
        <v>427</v>
      </c>
      <c r="C21" s="473" t="s">
        <v>428</v>
      </c>
      <c r="D21" s="474"/>
    </row>
    <row r="22" spans="1:4" ht="15">
      <c r="A22" s="476"/>
      <c r="B22" s="477" t="s">
        <v>429</v>
      </c>
      <c r="C22" s="478"/>
      <c r="D22" s="476"/>
    </row>
    <row r="23" spans="1:4" ht="15.75">
      <c r="A23" s="479"/>
      <c r="B23" s="480" t="s">
        <v>430</v>
      </c>
      <c r="C23" s="481"/>
      <c r="D23" s="482">
        <f>SUM(D12:D21)</f>
        <v>3200000</v>
      </c>
    </row>
    <row r="24" spans="1:4" ht="15">
      <c r="A24" s="468"/>
      <c r="B24" s="469"/>
      <c r="C24" s="470"/>
      <c r="D24" s="468"/>
    </row>
    <row r="25" spans="1:4" ht="15.75">
      <c r="A25" s="471" t="s">
        <v>431</v>
      </c>
      <c r="B25" s="472" t="s">
        <v>432</v>
      </c>
      <c r="C25" s="473" t="s">
        <v>433</v>
      </c>
      <c r="D25" s="474">
        <v>350000</v>
      </c>
    </row>
    <row r="26" spans="1:4" ht="15">
      <c r="A26" s="475"/>
      <c r="B26" s="472" t="s">
        <v>434</v>
      </c>
      <c r="C26" s="473" t="s">
        <v>433</v>
      </c>
      <c r="D26" s="474">
        <v>351926</v>
      </c>
    </row>
    <row r="27" spans="1:4" ht="15">
      <c r="A27" s="475"/>
      <c r="B27" s="472" t="s">
        <v>435</v>
      </c>
      <c r="C27" s="473"/>
      <c r="D27" s="475"/>
    </row>
    <row r="28" spans="1:4" ht="15">
      <c r="A28" s="476"/>
      <c r="B28" s="477" t="s">
        <v>436</v>
      </c>
      <c r="C28" s="478"/>
      <c r="D28" s="475"/>
    </row>
    <row r="29" spans="1:4" ht="15.75">
      <c r="A29" s="479"/>
      <c r="B29" s="480" t="s">
        <v>437</v>
      </c>
      <c r="C29" s="483"/>
      <c r="D29" s="482">
        <f>SUM(D25:D28)</f>
        <v>701926</v>
      </c>
    </row>
    <row r="30" ht="15">
      <c r="B30" s="484"/>
    </row>
    <row r="31" ht="15">
      <c r="B31" s="484"/>
    </row>
    <row r="32" spans="1:4" ht="15.75">
      <c r="A32" s="485" t="s">
        <v>438</v>
      </c>
      <c r="B32" s="486"/>
      <c r="C32" s="486"/>
      <c r="D32" s="486"/>
    </row>
    <row r="33" spans="1:4" ht="15">
      <c r="A33" s="484"/>
      <c r="B33" s="484"/>
      <c r="C33" s="484"/>
      <c r="D33" s="484"/>
    </row>
    <row r="34" spans="1:4" ht="15">
      <c r="A34" s="484" t="s">
        <v>439</v>
      </c>
      <c r="B34" s="484"/>
      <c r="C34" s="487">
        <v>50424902</v>
      </c>
      <c r="D34" s="484"/>
    </row>
    <row r="35" spans="1:4" ht="15">
      <c r="A35" s="484" t="s">
        <v>440</v>
      </c>
      <c r="B35" s="484"/>
      <c r="C35" s="487">
        <v>52922976</v>
      </c>
      <c r="D35" s="484"/>
    </row>
    <row r="36" spans="1:4" ht="15">
      <c r="A36" s="484" t="s">
        <v>441</v>
      </c>
      <c r="B36" s="484"/>
      <c r="C36" s="487"/>
      <c r="D36" s="484"/>
    </row>
    <row r="37" spans="1:4" ht="15">
      <c r="A37" s="484" t="s">
        <v>442</v>
      </c>
      <c r="B37" s="484"/>
      <c r="C37" s="487"/>
      <c r="D37" s="484"/>
    </row>
    <row r="38" spans="1:4" ht="15">
      <c r="A38" s="484" t="s">
        <v>443</v>
      </c>
      <c r="B38" s="484"/>
      <c r="C38" s="487">
        <f>C34-C35</f>
        <v>-2498074</v>
      </c>
      <c r="D38" s="484"/>
    </row>
    <row r="39" spans="1:4" ht="15">
      <c r="A39" s="484"/>
      <c r="B39" s="484"/>
      <c r="C39" s="488"/>
      <c r="D39" s="484"/>
    </row>
    <row r="41" spans="1:4" ht="15.75">
      <c r="A41" s="485" t="s">
        <v>444</v>
      </c>
      <c r="B41" s="485"/>
      <c r="C41" s="485"/>
      <c r="D41" s="485"/>
    </row>
    <row r="43" spans="1:5" ht="15">
      <c r="A43" s="484" t="s">
        <v>445</v>
      </c>
      <c r="B43" s="484"/>
      <c r="C43" s="487"/>
      <c r="D43" s="484"/>
      <c r="E43" s="484"/>
    </row>
    <row r="44" spans="1:5" ht="15">
      <c r="A44" s="484" t="s">
        <v>446</v>
      </c>
      <c r="B44" s="484"/>
      <c r="C44" s="487" t="s">
        <v>447</v>
      </c>
      <c r="D44" s="484"/>
      <c r="E44" s="484"/>
    </row>
    <row r="45" spans="1:5" ht="15">
      <c r="A45" s="484" t="s">
        <v>448</v>
      </c>
      <c r="B45" s="484"/>
      <c r="C45" s="487" t="s">
        <v>447</v>
      </c>
      <c r="D45" s="484"/>
      <c r="E45" s="484"/>
    </row>
    <row r="46" spans="1:5" ht="15">
      <c r="A46" s="484" t="s">
        <v>449</v>
      </c>
      <c r="B46" s="484"/>
      <c r="C46" s="487">
        <v>3200000</v>
      </c>
      <c r="D46" s="484"/>
      <c r="E46" s="484"/>
    </row>
    <row r="47" spans="1:5" ht="15">
      <c r="A47" s="484" t="s">
        <v>450</v>
      </c>
      <c r="B47" s="484"/>
      <c r="C47" s="489" t="s">
        <v>451</v>
      </c>
      <c r="D47" s="484"/>
      <c r="E47" s="484"/>
    </row>
    <row r="48" spans="1:5" ht="15">
      <c r="A48" s="484"/>
      <c r="B48" s="484"/>
      <c r="C48" s="484"/>
      <c r="D48" s="484"/>
      <c r="E48" s="484"/>
    </row>
    <row r="49" spans="1:5" ht="15.75">
      <c r="A49" s="485" t="s">
        <v>452</v>
      </c>
      <c r="B49" s="485"/>
      <c r="C49" s="485"/>
      <c r="D49" s="485"/>
      <c r="E49" s="484"/>
    </row>
    <row r="50" spans="1:5" ht="15">
      <c r="A50" s="484"/>
      <c r="B50" s="484"/>
      <c r="C50" s="490"/>
      <c r="D50" s="484"/>
      <c r="E50" s="484"/>
    </row>
    <row r="51" spans="1:4" ht="15">
      <c r="A51" s="484" t="s">
        <v>453</v>
      </c>
      <c r="B51" s="484"/>
      <c r="C51" s="487" t="s">
        <v>447</v>
      </c>
      <c r="D51" s="484"/>
    </row>
    <row r="52" spans="1:4" ht="15">
      <c r="A52" s="484" t="s">
        <v>454</v>
      </c>
      <c r="B52" s="484"/>
      <c r="C52" s="487" t="s">
        <v>447</v>
      </c>
      <c r="D52" s="484"/>
    </row>
    <row r="53" spans="1:4" ht="15">
      <c r="A53" s="484" t="s">
        <v>455</v>
      </c>
      <c r="B53" s="484"/>
      <c r="C53" s="487" t="s">
        <v>447</v>
      </c>
      <c r="D53" s="484"/>
    </row>
    <row r="54" spans="1:4" ht="15">
      <c r="A54" s="484"/>
      <c r="B54" s="484"/>
      <c r="C54" s="484"/>
      <c r="D54" s="484"/>
    </row>
    <row r="55" spans="1:4" ht="15">
      <c r="A55" s="484"/>
      <c r="B55" s="484"/>
      <c r="C55" s="484"/>
      <c r="D55" s="484"/>
    </row>
    <row r="56" spans="1:4" ht="15">
      <c r="A56" s="484"/>
      <c r="B56" s="484"/>
      <c r="C56" s="484"/>
      <c r="D56" s="484"/>
    </row>
    <row r="57" spans="1:4" ht="15">
      <c r="A57" s="484"/>
      <c r="B57" s="484"/>
      <c r="C57" s="484"/>
      <c r="D57" s="484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0" zoomScaleNormal="80" zoomScaleSheetLayoutView="80" workbookViewId="0" topLeftCell="A1">
      <selection activeCell="E3" sqref="E3:I3"/>
    </sheetView>
  </sheetViews>
  <sheetFormatPr defaultColWidth="9.140625" defaultRowHeight="12.75"/>
  <cols>
    <col min="1" max="1" width="5.57421875" style="491" customWidth="1"/>
    <col min="2" max="2" width="34.7109375" style="491" customWidth="1"/>
    <col min="3" max="3" width="24.28125" style="491" customWidth="1"/>
    <col min="4" max="4" width="16.421875" style="491" customWidth="1"/>
    <col min="5" max="5" width="14.7109375" style="491" customWidth="1"/>
    <col min="6" max="6" width="13.8515625" style="491" customWidth="1"/>
    <col min="7" max="8" width="16.00390625" style="491" customWidth="1"/>
    <col min="9" max="9" width="18.00390625" style="491" customWidth="1"/>
    <col min="10" max="16384" width="9.140625" style="491" customWidth="1"/>
  </cols>
  <sheetData>
    <row r="1" spans="5:9" ht="15">
      <c r="E1" s="492" t="s">
        <v>456</v>
      </c>
      <c r="F1" s="493"/>
      <c r="G1" s="493"/>
      <c r="H1" s="493"/>
      <c r="I1" s="493"/>
    </row>
    <row r="2" spans="5:9" ht="15">
      <c r="E2" s="492" t="s">
        <v>190</v>
      </c>
      <c r="F2" s="493"/>
      <c r="G2" s="493"/>
      <c r="H2" s="493"/>
      <c r="I2" s="493"/>
    </row>
    <row r="3" spans="2:9" ht="17.25" customHeight="1">
      <c r="B3" s="494"/>
      <c r="E3" s="492" t="s">
        <v>457</v>
      </c>
      <c r="F3" s="493"/>
      <c r="G3" s="493"/>
      <c r="H3" s="493"/>
      <c r="I3" s="493"/>
    </row>
    <row r="4" spans="5:9" ht="15">
      <c r="E4" s="492" t="s">
        <v>193</v>
      </c>
      <c r="F4" s="493"/>
      <c r="G4" s="493"/>
      <c r="H4" s="493"/>
      <c r="I4" s="493"/>
    </row>
    <row r="7" spans="1:9" ht="18">
      <c r="A7" s="495" t="s">
        <v>458</v>
      </c>
      <c r="B7" s="495"/>
      <c r="C7" s="495"/>
      <c r="D7" s="495"/>
      <c r="E7" s="495"/>
      <c r="F7" s="495"/>
      <c r="G7" s="495"/>
      <c r="H7" s="495"/>
      <c r="I7" s="495"/>
    </row>
    <row r="9" spans="1:9" ht="12.75">
      <c r="A9" s="496" t="s">
        <v>459</v>
      </c>
      <c r="B9" s="497" t="s">
        <v>460</v>
      </c>
      <c r="C9" s="498"/>
      <c r="D9" s="499">
        <v>2006</v>
      </c>
      <c r="E9" s="499">
        <v>2007</v>
      </c>
      <c r="F9" s="499">
        <v>2008</v>
      </c>
      <c r="G9" s="499">
        <v>2009</v>
      </c>
      <c r="H9" s="499">
        <v>2010</v>
      </c>
      <c r="I9" s="500" t="s">
        <v>461</v>
      </c>
    </row>
    <row r="10" spans="1:9" ht="12.75">
      <c r="A10" s="501"/>
      <c r="B10" s="502"/>
      <c r="C10" s="503"/>
      <c r="D10" s="504">
        <v>50424902</v>
      </c>
      <c r="E10" s="504" t="s">
        <v>462</v>
      </c>
      <c r="F10" s="504" t="s">
        <v>462</v>
      </c>
      <c r="G10" s="504" t="s">
        <v>462</v>
      </c>
      <c r="H10" s="505" t="s">
        <v>462</v>
      </c>
      <c r="I10" s="506"/>
    </row>
    <row r="11" spans="1:9" ht="30" customHeight="1">
      <c r="A11" s="507"/>
      <c r="B11" s="496" t="s">
        <v>463</v>
      </c>
      <c r="C11" s="500" t="s">
        <v>464</v>
      </c>
      <c r="D11" s="508" t="s">
        <v>465</v>
      </c>
      <c r="E11" s="509"/>
      <c r="F11" s="509"/>
      <c r="G11" s="509"/>
      <c r="H11" s="510"/>
      <c r="I11" s="506"/>
    </row>
    <row r="12" spans="1:9" ht="21" customHeight="1">
      <c r="A12" s="507"/>
      <c r="B12" s="501"/>
      <c r="C12" s="511"/>
      <c r="D12" s="512">
        <v>2006</v>
      </c>
      <c r="E12" s="512">
        <v>2007</v>
      </c>
      <c r="F12" s="512">
        <v>2008</v>
      </c>
      <c r="G12" s="512">
        <v>2009</v>
      </c>
      <c r="H12" s="512">
        <v>2010</v>
      </c>
      <c r="I12" s="513"/>
    </row>
    <row r="13" spans="1:9" ht="12.75">
      <c r="A13" s="514" t="s">
        <v>466</v>
      </c>
      <c r="B13" s="514" t="s">
        <v>467</v>
      </c>
      <c r="C13" s="514" t="s">
        <v>468</v>
      </c>
      <c r="D13" s="514" t="s">
        <v>469</v>
      </c>
      <c r="E13" s="514" t="s">
        <v>470</v>
      </c>
      <c r="F13" s="514" t="s">
        <v>471</v>
      </c>
      <c r="G13" s="514" t="s">
        <v>472</v>
      </c>
      <c r="H13" s="514" t="s">
        <v>473</v>
      </c>
      <c r="I13" s="514" t="s">
        <v>474</v>
      </c>
    </row>
    <row r="14" spans="1:9" ht="12.75" customHeight="1">
      <c r="A14" s="515" t="s">
        <v>475</v>
      </c>
      <c r="B14" s="516" t="s">
        <v>476</v>
      </c>
      <c r="C14" s="517">
        <f aca="true" t="shared" si="0" ref="C14:I14">C18</f>
        <v>1958726</v>
      </c>
      <c r="D14" s="517">
        <f t="shared" si="0"/>
        <v>851926</v>
      </c>
      <c r="E14" s="517">
        <f t="shared" si="0"/>
        <v>1618400</v>
      </c>
      <c r="F14" s="517">
        <f t="shared" si="0"/>
        <v>1063400</v>
      </c>
      <c r="G14" s="517">
        <f t="shared" si="0"/>
        <v>833000</v>
      </c>
      <c r="H14" s="517">
        <f t="shared" si="0"/>
        <v>792000</v>
      </c>
      <c r="I14" s="517">
        <f t="shared" si="0"/>
        <v>4306800</v>
      </c>
    </row>
    <row r="15" spans="1:9" ht="37.5" customHeight="1" thickBot="1">
      <c r="A15" s="518"/>
      <c r="B15" s="518"/>
      <c r="C15" s="519"/>
      <c r="D15" s="519"/>
      <c r="E15" s="519"/>
      <c r="F15" s="519"/>
      <c r="G15" s="519"/>
      <c r="H15" s="519"/>
      <c r="I15" s="519"/>
    </row>
    <row r="16" spans="1:9" ht="16.5" customHeight="1" thickTop="1">
      <c r="A16" s="520"/>
      <c r="B16" s="520" t="s">
        <v>477</v>
      </c>
      <c r="C16" s="520"/>
      <c r="D16" s="520"/>
      <c r="E16" s="520"/>
      <c r="F16" s="520"/>
      <c r="G16" s="521"/>
      <c r="H16" s="521"/>
      <c r="I16" s="520"/>
    </row>
    <row r="17" spans="1:9" ht="16.5" customHeight="1">
      <c r="A17" s="522" t="s">
        <v>478</v>
      </c>
      <c r="B17" s="523" t="s">
        <v>479</v>
      </c>
      <c r="C17" s="523"/>
      <c r="D17" s="523"/>
      <c r="E17" s="523"/>
      <c r="F17" s="523"/>
      <c r="G17" s="524"/>
      <c r="H17" s="524"/>
      <c r="I17" s="523"/>
    </row>
    <row r="18" spans="1:9" ht="21" customHeight="1">
      <c r="A18" s="525" t="s">
        <v>480</v>
      </c>
      <c r="B18" s="526" t="s">
        <v>481</v>
      </c>
      <c r="C18" s="525">
        <v>1958726</v>
      </c>
      <c r="D18" s="525">
        <v>851926</v>
      </c>
      <c r="E18" s="525">
        <v>1618400</v>
      </c>
      <c r="F18" s="525">
        <v>1063400</v>
      </c>
      <c r="G18" s="527">
        <v>833000</v>
      </c>
      <c r="H18" s="527">
        <v>792000</v>
      </c>
      <c r="I18" s="525">
        <f>E18+F18+G18+H18</f>
        <v>4306800</v>
      </c>
    </row>
    <row r="19" spans="1:9" ht="15" customHeight="1">
      <c r="A19" s="528"/>
      <c r="B19" s="529"/>
      <c r="C19" s="530"/>
      <c r="D19" s="530"/>
      <c r="E19" s="530"/>
      <c r="F19" s="530"/>
      <c r="G19" s="531"/>
      <c r="H19" s="531"/>
      <c r="I19" s="530"/>
    </row>
    <row r="20" spans="1:9" ht="24" customHeight="1">
      <c r="A20" s="513"/>
      <c r="B20" s="532" t="s">
        <v>482</v>
      </c>
      <c r="C20" s="533">
        <v>605000</v>
      </c>
      <c r="D20" s="534">
        <v>150000</v>
      </c>
      <c r="E20" s="533">
        <v>200000</v>
      </c>
      <c r="F20" s="533">
        <v>130000</v>
      </c>
      <c r="G20" s="535">
        <v>83000</v>
      </c>
      <c r="H20" s="535">
        <v>42000</v>
      </c>
      <c r="I20" s="533">
        <f>C20-D20</f>
        <v>455000</v>
      </c>
    </row>
    <row r="21" spans="1:9" ht="16.5" customHeight="1">
      <c r="A21" s="522" t="s">
        <v>483</v>
      </c>
      <c r="B21" s="523" t="s">
        <v>484</v>
      </c>
      <c r="C21" s="523"/>
      <c r="D21" s="523"/>
      <c r="E21" s="523"/>
      <c r="F21" s="523"/>
      <c r="G21" s="523"/>
      <c r="H21" s="523"/>
      <c r="I21" s="523"/>
    </row>
    <row r="22" spans="1:9" ht="29.25" customHeight="1">
      <c r="A22" s="522" t="s">
        <v>485</v>
      </c>
      <c r="B22" s="536" t="s">
        <v>486</v>
      </c>
      <c r="C22" s="523"/>
      <c r="D22" s="523"/>
      <c r="E22" s="523"/>
      <c r="F22" s="523"/>
      <c r="G22" s="523"/>
      <c r="H22" s="523"/>
      <c r="I22" s="523"/>
    </row>
    <row r="23" spans="1:9" ht="16.5" customHeight="1">
      <c r="A23" s="522" t="s">
        <v>487</v>
      </c>
      <c r="B23" s="537" t="s">
        <v>488</v>
      </c>
      <c r="C23" s="523"/>
      <c r="D23" s="523"/>
      <c r="E23" s="523"/>
      <c r="F23" s="523"/>
      <c r="G23" s="523"/>
      <c r="H23" s="523"/>
      <c r="I23" s="523"/>
    </row>
    <row r="24" spans="1:9" ht="28.5" customHeight="1">
      <c r="A24" s="522" t="s">
        <v>489</v>
      </c>
      <c r="B24" s="538" t="s">
        <v>490</v>
      </c>
      <c r="C24" s="523"/>
      <c r="D24" s="523"/>
      <c r="E24" s="523"/>
      <c r="F24" s="523"/>
      <c r="G24" s="523"/>
      <c r="H24" s="523"/>
      <c r="I24" s="523"/>
    </row>
    <row r="25" spans="1:9" ht="27" customHeight="1">
      <c r="A25" s="522" t="s">
        <v>491</v>
      </c>
      <c r="B25" s="536" t="s">
        <v>492</v>
      </c>
      <c r="C25" s="523"/>
      <c r="D25" s="523"/>
      <c r="E25" s="523"/>
      <c r="F25" s="523"/>
      <c r="G25" s="523"/>
      <c r="H25" s="523"/>
      <c r="I25" s="523"/>
    </row>
    <row r="26" spans="1:9" ht="38.25" customHeight="1">
      <c r="A26" s="522" t="s">
        <v>493</v>
      </c>
      <c r="B26" s="539" t="s">
        <v>494</v>
      </c>
      <c r="C26" s="523"/>
      <c r="D26" s="523"/>
      <c r="E26" s="523"/>
      <c r="F26" s="523"/>
      <c r="G26" s="523"/>
      <c r="H26" s="523"/>
      <c r="I26" s="523"/>
    </row>
    <row r="27" spans="1:9" ht="39.75" customHeight="1">
      <c r="A27" s="522" t="s">
        <v>495</v>
      </c>
      <c r="B27" s="538" t="s">
        <v>496</v>
      </c>
      <c r="C27" s="523"/>
      <c r="D27" s="523"/>
      <c r="E27" s="523"/>
      <c r="F27" s="523"/>
      <c r="G27" s="523"/>
      <c r="H27" s="523"/>
      <c r="I27" s="523"/>
    </row>
    <row r="28" ht="16.5" customHeight="1"/>
    <row r="29" spans="2:3" ht="16.5" customHeight="1">
      <c r="B29" s="540" t="s">
        <v>497</v>
      </c>
      <c r="C29" s="541">
        <v>1353726</v>
      </c>
    </row>
    <row r="30" spans="2:3" ht="13.5" customHeight="1">
      <c r="B30" s="540" t="s">
        <v>498</v>
      </c>
      <c r="C30" s="542">
        <v>605000</v>
      </c>
    </row>
    <row r="31" spans="2:3" ht="12.75">
      <c r="B31" s="540" t="s">
        <v>499</v>
      </c>
      <c r="C31" s="541">
        <v>-701926</v>
      </c>
    </row>
    <row r="32" spans="2:3" ht="12.75">
      <c r="B32" s="540" t="s">
        <v>500</v>
      </c>
      <c r="C32" s="541">
        <v>-150000</v>
      </c>
    </row>
    <row r="33" spans="2:3" ht="13.5" thickBot="1">
      <c r="B33" s="543" t="s">
        <v>501</v>
      </c>
      <c r="C33" s="544">
        <v>3200000</v>
      </c>
    </row>
    <row r="34" spans="2:3" ht="12.75">
      <c r="B34" s="491" t="s">
        <v>502</v>
      </c>
      <c r="C34" s="545">
        <f>SUM(C29:C33)</f>
        <v>4306800</v>
      </c>
    </row>
    <row r="36" ht="12.75">
      <c r="A36" s="491" t="s">
        <v>503</v>
      </c>
    </row>
  </sheetData>
  <mergeCells count="29">
    <mergeCell ref="E18:E19"/>
    <mergeCell ref="F18:F19"/>
    <mergeCell ref="G18:G19"/>
    <mergeCell ref="I18:I19"/>
    <mergeCell ref="H18:H19"/>
    <mergeCell ref="A18:A20"/>
    <mergeCell ref="B18:B19"/>
    <mergeCell ref="C18:C19"/>
    <mergeCell ref="D18:D19"/>
    <mergeCell ref="E14:E15"/>
    <mergeCell ref="F14:F15"/>
    <mergeCell ref="G14:G15"/>
    <mergeCell ref="I14:I15"/>
    <mergeCell ref="H14:H15"/>
    <mergeCell ref="A14:A15"/>
    <mergeCell ref="B14:B15"/>
    <mergeCell ref="C14:C15"/>
    <mergeCell ref="D14:D15"/>
    <mergeCell ref="A7:I7"/>
    <mergeCell ref="A9:A10"/>
    <mergeCell ref="B9:C10"/>
    <mergeCell ref="I9:I12"/>
    <mergeCell ref="B11:B12"/>
    <mergeCell ref="C11:C12"/>
    <mergeCell ref="D11:H11"/>
    <mergeCell ref="E1:I1"/>
    <mergeCell ref="E2:I2"/>
    <mergeCell ref="E3:I3"/>
    <mergeCell ref="E4:I4"/>
  </mergeCells>
  <printOptions/>
  <pageMargins left="1.38" right="0.75" top="1" bottom="0.69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2"/>
  <sheetViews>
    <sheetView view="pageBreakPreview" zoomScale="75" zoomScaleNormal="75" zoomScaleSheetLayoutView="75" workbookViewId="0" topLeftCell="A1">
      <selection activeCell="M3" sqref="M3"/>
    </sheetView>
  </sheetViews>
  <sheetFormatPr defaultColWidth="9.140625" defaultRowHeight="12.75"/>
  <cols>
    <col min="1" max="1" width="5.421875" style="546" customWidth="1"/>
    <col min="2" max="2" width="8.140625" style="547" customWidth="1"/>
    <col min="3" max="3" width="11.7109375" style="547" customWidth="1"/>
    <col min="4" max="4" width="42.421875" style="548" customWidth="1"/>
    <col min="5" max="5" width="25.00390625" style="547" customWidth="1"/>
    <col min="6" max="6" width="19.57421875" style="547" customWidth="1"/>
    <col min="7" max="7" width="13.421875" style="546" hidden="1" customWidth="1"/>
    <col min="8" max="10" width="11.00390625" style="546" hidden="1" customWidth="1"/>
    <col min="11" max="11" width="0.5625" style="546" hidden="1" customWidth="1"/>
    <col min="12" max="13" width="20.421875" style="549" customWidth="1"/>
    <col min="14" max="14" width="21.7109375" style="549" customWidth="1"/>
    <col min="15" max="15" width="10.57421875" style="549" hidden="1" customWidth="1"/>
    <col min="16" max="16" width="9.140625" style="549" hidden="1" customWidth="1"/>
    <col min="17" max="17" width="5.7109375" style="549" customWidth="1"/>
    <col min="18" max="16384" width="9.140625" style="549" customWidth="1"/>
  </cols>
  <sheetData>
    <row r="1" spans="13:14" ht="15">
      <c r="M1" s="550" t="s">
        <v>504</v>
      </c>
      <c r="N1" s="551"/>
    </row>
    <row r="2" spans="13:14" ht="15">
      <c r="M2" s="550" t="s">
        <v>505</v>
      </c>
      <c r="N2" s="551"/>
    </row>
    <row r="3" spans="13:14" ht="15">
      <c r="M3" s="550" t="s">
        <v>191</v>
      </c>
      <c r="N3" s="551"/>
    </row>
    <row r="4" spans="13:14" ht="15">
      <c r="M4" s="550" t="s">
        <v>193</v>
      </c>
      <c r="N4" s="551"/>
    </row>
    <row r="5" spans="13:14" ht="12.75">
      <c r="M5" s="551"/>
      <c r="N5" s="551"/>
    </row>
    <row r="6" spans="1:15" ht="15.75">
      <c r="A6" s="367" t="s">
        <v>506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3"/>
    </row>
    <row r="7" spans="1:15" ht="12.75">
      <c r="A7" s="547"/>
      <c r="B7" s="553"/>
      <c r="C7" s="553"/>
      <c r="D7" s="553"/>
      <c r="E7" s="553"/>
      <c r="F7" s="553"/>
      <c r="G7" s="547"/>
      <c r="H7" s="547"/>
      <c r="I7" s="547"/>
      <c r="J7" s="547"/>
      <c r="K7" s="547"/>
      <c r="L7" s="547"/>
      <c r="M7" s="547"/>
      <c r="N7" s="547"/>
      <c r="O7" s="547"/>
    </row>
    <row r="8" spans="2:6" ht="12.75">
      <c r="B8" s="553"/>
      <c r="C8" s="553"/>
      <c r="D8" s="554"/>
      <c r="E8" s="553"/>
      <c r="F8" s="553"/>
    </row>
    <row r="9" spans="1:15" ht="12.75">
      <c r="A9" s="555" t="s">
        <v>507</v>
      </c>
      <c r="B9" s="556" t="s">
        <v>361</v>
      </c>
      <c r="C9" s="556" t="s">
        <v>2</v>
      </c>
      <c r="D9" s="557" t="s">
        <v>508</v>
      </c>
      <c r="E9" s="556" t="s">
        <v>509</v>
      </c>
      <c r="F9" s="558" t="s">
        <v>510</v>
      </c>
      <c r="G9" s="556" t="s">
        <v>511</v>
      </c>
      <c r="H9" s="559"/>
      <c r="I9" s="560"/>
      <c r="J9" s="561"/>
      <c r="K9" s="562"/>
      <c r="L9" s="559" t="s">
        <v>512</v>
      </c>
      <c r="M9" s="560"/>
      <c r="N9" s="561"/>
      <c r="O9" s="562"/>
    </row>
    <row r="10" spans="1:15" ht="12.75">
      <c r="A10" s="563"/>
      <c r="B10" s="564"/>
      <c r="C10" s="564"/>
      <c r="D10" s="565" t="s">
        <v>513</v>
      </c>
      <c r="E10" s="564" t="s">
        <v>514</v>
      </c>
      <c r="F10" s="566" t="s">
        <v>515</v>
      </c>
      <c r="G10" s="564" t="s">
        <v>516</v>
      </c>
      <c r="H10" s="559"/>
      <c r="I10" s="560"/>
      <c r="J10" s="561"/>
      <c r="K10" s="562"/>
      <c r="L10" s="559" t="s">
        <v>517</v>
      </c>
      <c r="M10" s="567"/>
      <c r="N10" s="568"/>
      <c r="O10" s="569">
        <v>2003</v>
      </c>
    </row>
    <row r="11" spans="1:15" ht="12.75">
      <c r="A11" s="563"/>
      <c r="B11" s="564"/>
      <c r="C11" s="564"/>
      <c r="D11" s="565" t="s">
        <v>518</v>
      </c>
      <c r="E11" s="564" t="s">
        <v>519</v>
      </c>
      <c r="F11" s="566" t="s">
        <v>520</v>
      </c>
      <c r="G11" s="564" t="s">
        <v>521</v>
      </c>
      <c r="H11" s="570" t="s">
        <v>522</v>
      </c>
      <c r="I11" s="570" t="s">
        <v>523</v>
      </c>
      <c r="J11" s="570" t="s">
        <v>523</v>
      </c>
      <c r="K11" s="570" t="s">
        <v>522</v>
      </c>
      <c r="L11" s="564" t="s">
        <v>524</v>
      </c>
      <c r="M11" s="564" t="s">
        <v>525</v>
      </c>
      <c r="N11" s="565" t="s">
        <v>526</v>
      </c>
      <c r="O11" s="571"/>
    </row>
    <row r="12" spans="1:15" ht="12.75">
      <c r="A12" s="563"/>
      <c r="B12" s="564"/>
      <c r="C12" s="564"/>
      <c r="D12" s="565" t="s">
        <v>527</v>
      </c>
      <c r="E12" s="564" t="s">
        <v>528</v>
      </c>
      <c r="F12" s="566"/>
      <c r="G12" s="564"/>
      <c r="H12" s="570" t="s">
        <v>529</v>
      </c>
      <c r="I12" s="570" t="s">
        <v>530</v>
      </c>
      <c r="J12" s="570" t="s">
        <v>531</v>
      </c>
      <c r="K12" s="570">
        <v>2001</v>
      </c>
      <c r="L12" s="564" t="s">
        <v>532</v>
      </c>
      <c r="M12" s="564" t="s">
        <v>533</v>
      </c>
      <c r="N12" s="565" t="s">
        <v>534</v>
      </c>
      <c r="O12" s="571"/>
    </row>
    <row r="13" spans="1:15" ht="12.75">
      <c r="A13" s="572"/>
      <c r="B13" s="573"/>
      <c r="C13" s="573"/>
      <c r="D13" s="574"/>
      <c r="E13" s="573" t="s">
        <v>535</v>
      </c>
      <c r="F13" s="575"/>
      <c r="G13" s="573"/>
      <c r="H13" s="576" t="s">
        <v>536</v>
      </c>
      <c r="I13" s="576"/>
      <c r="J13" s="576"/>
      <c r="K13" s="576"/>
      <c r="L13" s="573"/>
      <c r="M13" s="573" t="s">
        <v>537</v>
      </c>
      <c r="N13" s="574"/>
      <c r="O13" s="577"/>
    </row>
    <row r="14" spans="1:15" ht="12.75">
      <c r="A14" s="578" t="s">
        <v>466</v>
      </c>
      <c r="B14" s="579">
        <v>600</v>
      </c>
      <c r="C14" s="579">
        <v>60014</v>
      </c>
      <c r="D14" s="580" t="s">
        <v>538</v>
      </c>
      <c r="E14" s="579" t="s">
        <v>539</v>
      </c>
      <c r="F14" s="581" t="s">
        <v>540</v>
      </c>
      <c r="G14" s="582"/>
      <c r="H14" s="583"/>
      <c r="I14" s="584"/>
      <c r="J14" s="584"/>
      <c r="K14" s="583"/>
      <c r="L14" s="585">
        <v>185.7</v>
      </c>
      <c r="M14" s="579"/>
      <c r="N14" s="585">
        <v>100</v>
      </c>
      <c r="O14" s="571"/>
    </row>
    <row r="15" spans="1:15" ht="12.75">
      <c r="A15" s="586"/>
      <c r="B15" s="579"/>
      <c r="C15" s="579"/>
      <c r="D15" s="580" t="s">
        <v>541</v>
      </c>
      <c r="E15" s="579" t="s">
        <v>542</v>
      </c>
      <c r="F15" s="581"/>
      <c r="G15" s="582"/>
      <c r="H15" s="583"/>
      <c r="I15" s="584"/>
      <c r="J15" s="584"/>
      <c r="K15" s="583"/>
      <c r="L15" s="585"/>
      <c r="M15" s="587"/>
      <c r="N15" s="585"/>
      <c r="O15" s="571"/>
    </row>
    <row r="16" spans="1:15" ht="12.75">
      <c r="A16" s="588"/>
      <c r="B16" s="589"/>
      <c r="C16" s="589"/>
      <c r="D16" s="590"/>
      <c r="E16" s="589"/>
      <c r="F16" s="589"/>
      <c r="G16" s="591"/>
      <c r="H16" s="591"/>
      <c r="I16" s="591"/>
      <c r="J16" s="591"/>
      <c r="K16" s="591"/>
      <c r="L16" s="592"/>
      <c r="M16" s="593"/>
      <c r="N16" s="592"/>
      <c r="O16" s="571"/>
    </row>
    <row r="17" spans="1:15" ht="12.75">
      <c r="A17" s="594"/>
      <c r="B17" s="595"/>
      <c r="C17" s="595"/>
      <c r="D17" s="595"/>
      <c r="E17" s="595"/>
      <c r="F17" s="595"/>
      <c r="G17" s="188"/>
      <c r="H17" s="188"/>
      <c r="I17" s="188"/>
      <c r="J17" s="188"/>
      <c r="K17" s="188"/>
      <c r="L17" s="595"/>
      <c r="M17" s="595"/>
      <c r="N17" s="596"/>
      <c r="O17" s="571"/>
    </row>
    <row r="18" spans="1:15" ht="12.75">
      <c r="A18" s="597"/>
      <c r="B18" s="598"/>
      <c r="C18" s="598"/>
      <c r="D18" s="599"/>
      <c r="E18" s="598"/>
      <c r="F18" s="598"/>
      <c r="G18" s="24"/>
      <c r="H18" s="24"/>
      <c r="I18" s="24"/>
      <c r="J18" s="24"/>
      <c r="K18" s="24"/>
      <c r="L18" s="599"/>
      <c r="M18" s="599"/>
      <c r="N18" s="600"/>
      <c r="O18" s="571"/>
    </row>
    <row r="19" spans="1:15" ht="12.75">
      <c r="A19" s="578" t="s">
        <v>467</v>
      </c>
      <c r="B19" s="601">
        <v>600</v>
      </c>
      <c r="C19" s="601">
        <v>60014</v>
      </c>
      <c r="D19" s="602" t="s">
        <v>543</v>
      </c>
      <c r="E19" s="601" t="s">
        <v>539</v>
      </c>
      <c r="F19" s="601" t="s">
        <v>540</v>
      </c>
      <c r="G19" s="24"/>
      <c r="H19" s="24"/>
      <c r="I19" s="24"/>
      <c r="J19" s="24"/>
      <c r="K19" s="24"/>
      <c r="L19" s="602"/>
      <c r="M19" s="602"/>
      <c r="N19" s="603">
        <v>2222</v>
      </c>
      <c r="O19" s="571"/>
    </row>
    <row r="20" spans="1:15" ht="12.75">
      <c r="A20" s="604"/>
      <c r="B20" s="605"/>
      <c r="C20" s="605"/>
      <c r="D20" s="606" t="s">
        <v>544</v>
      </c>
      <c r="E20" s="605" t="s">
        <v>542</v>
      </c>
      <c r="F20" s="605"/>
      <c r="G20" s="24"/>
      <c r="H20" s="24"/>
      <c r="I20" s="24"/>
      <c r="J20" s="24"/>
      <c r="K20" s="24"/>
      <c r="L20" s="606"/>
      <c r="M20" s="606"/>
      <c r="N20" s="607" t="s">
        <v>545</v>
      </c>
      <c r="O20" s="571"/>
    </row>
    <row r="21" spans="1:15" ht="12.75">
      <c r="A21" s="608"/>
      <c r="B21" s="609"/>
      <c r="C21" s="609"/>
      <c r="D21" s="610"/>
      <c r="E21" s="609"/>
      <c r="F21" s="609"/>
      <c r="G21" s="611"/>
      <c r="H21" s="611"/>
      <c r="I21" s="611"/>
      <c r="J21" s="611"/>
      <c r="K21" s="611"/>
      <c r="L21" s="609"/>
      <c r="M21" s="609"/>
      <c r="N21" s="612"/>
      <c r="O21" s="571"/>
    </row>
    <row r="22" spans="1:15" ht="12.75">
      <c r="A22" s="613"/>
      <c r="B22" s="614"/>
      <c r="C22" s="615"/>
      <c r="D22" s="616"/>
      <c r="E22" s="617"/>
      <c r="F22" s="614"/>
      <c r="G22" s="618"/>
      <c r="H22" s="618"/>
      <c r="I22" s="618"/>
      <c r="J22" s="618"/>
      <c r="K22" s="618"/>
      <c r="L22" s="616"/>
      <c r="M22" s="618"/>
      <c r="N22" s="616"/>
      <c r="O22" s="571"/>
    </row>
    <row r="23" spans="1:15" ht="12.75">
      <c r="A23" s="619" t="s">
        <v>468</v>
      </c>
      <c r="B23" s="620">
        <v>600</v>
      </c>
      <c r="C23" s="619">
        <v>60014</v>
      </c>
      <c r="D23" s="621" t="s">
        <v>546</v>
      </c>
      <c r="E23" s="622" t="s">
        <v>547</v>
      </c>
      <c r="F23" s="623" t="s">
        <v>540</v>
      </c>
      <c r="G23" s="624"/>
      <c r="H23" s="624"/>
      <c r="I23" s="624"/>
      <c r="J23" s="624"/>
      <c r="K23" s="624"/>
      <c r="L23" s="621"/>
      <c r="M23" s="624"/>
      <c r="N23" s="625">
        <v>720</v>
      </c>
      <c r="O23" s="571"/>
    </row>
    <row r="24" spans="1:15" ht="12.75">
      <c r="A24" s="626"/>
      <c r="B24" s="627"/>
      <c r="C24" s="628"/>
      <c r="D24" s="629" t="s">
        <v>548</v>
      </c>
      <c r="E24" s="630" t="s">
        <v>542</v>
      </c>
      <c r="F24" s="627"/>
      <c r="G24" s="631"/>
      <c r="H24" s="631"/>
      <c r="I24" s="631"/>
      <c r="J24" s="631"/>
      <c r="K24" s="631"/>
      <c r="L24" s="629"/>
      <c r="M24" s="631"/>
      <c r="N24" s="632" t="s">
        <v>549</v>
      </c>
      <c r="O24" s="571"/>
    </row>
    <row r="25" spans="1:15" ht="12.75">
      <c r="A25" s="633"/>
      <c r="B25" s="188"/>
      <c r="C25" s="188"/>
      <c r="D25" s="139"/>
      <c r="E25" s="188"/>
      <c r="F25" s="188"/>
      <c r="G25" s="188"/>
      <c r="H25" s="188"/>
      <c r="I25" s="188"/>
      <c r="J25" s="188"/>
      <c r="K25" s="188"/>
      <c r="L25" s="188"/>
      <c r="M25" s="188"/>
      <c r="N25" s="189"/>
      <c r="O25" s="571"/>
    </row>
    <row r="26" spans="1:15" ht="12.75">
      <c r="A26" s="614"/>
      <c r="B26" s="634"/>
      <c r="C26" s="614"/>
      <c r="D26" s="624"/>
      <c r="E26" s="614"/>
      <c r="F26" s="634"/>
      <c r="G26" s="624"/>
      <c r="H26" s="624"/>
      <c r="I26" s="624"/>
      <c r="J26" s="624"/>
      <c r="K26" s="624"/>
      <c r="L26" s="616"/>
      <c r="M26" s="624"/>
      <c r="N26" s="616"/>
      <c r="O26" s="571"/>
    </row>
    <row r="27" spans="1:15" ht="12.75">
      <c r="A27" s="620" t="s">
        <v>469</v>
      </c>
      <c r="B27" s="634">
        <v>600</v>
      </c>
      <c r="C27" s="620">
        <v>60014</v>
      </c>
      <c r="D27" s="624" t="s">
        <v>550</v>
      </c>
      <c r="E27" s="620" t="s">
        <v>547</v>
      </c>
      <c r="F27" s="634" t="s">
        <v>551</v>
      </c>
      <c r="G27" s="624"/>
      <c r="H27" s="624"/>
      <c r="I27" s="624"/>
      <c r="J27" s="624"/>
      <c r="K27" s="624"/>
      <c r="L27" s="625">
        <v>315</v>
      </c>
      <c r="M27" s="624"/>
      <c r="N27" s="625">
        <v>945</v>
      </c>
      <c r="O27" s="571"/>
    </row>
    <row r="28" spans="1:15" ht="12.75">
      <c r="A28" s="627"/>
      <c r="B28" s="634"/>
      <c r="C28" s="627"/>
      <c r="D28" s="624" t="s">
        <v>552</v>
      </c>
      <c r="E28" s="627" t="s">
        <v>542</v>
      </c>
      <c r="F28" s="634"/>
      <c r="G28" s="624"/>
      <c r="H28" s="624"/>
      <c r="I28" s="624"/>
      <c r="J28" s="624"/>
      <c r="K28" s="624"/>
      <c r="L28" s="629"/>
      <c r="M28" s="624"/>
      <c r="N28" s="632"/>
      <c r="O28" s="571"/>
    </row>
    <row r="29" spans="1:15" ht="12.75">
      <c r="A29" s="633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571"/>
    </row>
    <row r="30" spans="1:15" ht="12.75">
      <c r="A30" s="614"/>
      <c r="B30" s="614"/>
      <c r="C30" s="635"/>
      <c r="D30" s="616"/>
      <c r="E30" s="635"/>
      <c r="F30" s="614"/>
      <c r="G30" s="618"/>
      <c r="H30" s="618"/>
      <c r="I30" s="618"/>
      <c r="J30" s="618"/>
      <c r="K30" s="618"/>
      <c r="L30" s="616"/>
      <c r="M30" s="616"/>
      <c r="N30" s="616"/>
      <c r="O30" s="571"/>
    </row>
    <row r="31" spans="1:15" ht="12.75">
      <c r="A31" s="620" t="s">
        <v>470</v>
      </c>
      <c r="B31" s="620">
        <v>600</v>
      </c>
      <c r="C31" s="634">
        <v>60014</v>
      </c>
      <c r="D31" s="621" t="s">
        <v>553</v>
      </c>
      <c r="E31" s="634" t="s">
        <v>547</v>
      </c>
      <c r="F31" s="623" t="s">
        <v>540</v>
      </c>
      <c r="G31" s="624"/>
      <c r="H31" s="624"/>
      <c r="I31" s="624"/>
      <c r="J31" s="624"/>
      <c r="K31" s="624"/>
      <c r="L31" s="621">
        <v>99.1</v>
      </c>
      <c r="M31" s="621"/>
      <c r="N31" s="621">
        <v>363.5</v>
      </c>
      <c r="O31" s="571"/>
    </row>
    <row r="32" spans="1:15" ht="12.75">
      <c r="A32" s="627"/>
      <c r="B32" s="627"/>
      <c r="C32" s="636"/>
      <c r="D32" s="637" t="s">
        <v>554</v>
      </c>
      <c r="E32" s="636" t="s">
        <v>542</v>
      </c>
      <c r="F32" s="627"/>
      <c r="G32" s="631"/>
      <c r="H32" s="631"/>
      <c r="I32" s="631"/>
      <c r="J32" s="631"/>
      <c r="K32" s="631"/>
      <c r="L32" s="629"/>
      <c r="M32" s="629"/>
      <c r="N32" s="629"/>
      <c r="O32" s="571"/>
    </row>
    <row r="33" spans="1:15" ht="12.75">
      <c r="A33" s="633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571"/>
    </row>
    <row r="34" spans="1:15" ht="12.75">
      <c r="A34" s="614"/>
      <c r="B34" s="109"/>
      <c r="C34" s="598"/>
      <c r="D34" s="24"/>
      <c r="E34" s="598"/>
      <c r="F34" s="109"/>
      <c r="G34" s="24"/>
      <c r="H34" s="24"/>
      <c r="I34" s="24"/>
      <c r="J34" s="24"/>
      <c r="K34" s="24"/>
      <c r="L34" s="393"/>
      <c r="M34" s="24"/>
      <c r="N34" s="393"/>
      <c r="O34" s="571"/>
    </row>
    <row r="35" spans="1:15" ht="12.75">
      <c r="A35" s="620" t="s">
        <v>471</v>
      </c>
      <c r="B35" s="109">
        <v>600</v>
      </c>
      <c r="C35" s="601">
        <v>60014</v>
      </c>
      <c r="D35" s="24" t="s">
        <v>555</v>
      </c>
      <c r="E35" s="601" t="s">
        <v>547</v>
      </c>
      <c r="F35" s="638" t="s">
        <v>540</v>
      </c>
      <c r="G35" s="24"/>
      <c r="H35" s="24"/>
      <c r="I35" s="24"/>
      <c r="J35" s="24"/>
      <c r="K35" s="24"/>
      <c r="L35" s="412"/>
      <c r="M35" s="24"/>
      <c r="N35" s="412">
        <v>714.3</v>
      </c>
      <c r="O35" s="571"/>
    </row>
    <row r="36" spans="1:15" ht="12.75">
      <c r="A36" s="627"/>
      <c r="B36" s="109"/>
      <c r="C36" s="605"/>
      <c r="D36" s="639" t="s">
        <v>556</v>
      </c>
      <c r="E36" s="605" t="s">
        <v>557</v>
      </c>
      <c r="F36" s="109"/>
      <c r="G36" s="24"/>
      <c r="H36" s="24"/>
      <c r="I36" s="24"/>
      <c r="J36" s="24"/>
      <c r="K36" s="24"/>
      <c r="L36" s="640"/>
      <c r="M36" s="24"/>
      <c r="N36" s="607" t="s">
        <v>558</v>
      </c>
      <c r="O36" s="571"/>
    </row>
    <row r="37" spans="1:15" ht="12.75">
      <c r="A37" s="641"/>
      <c r="B37" s="188"/>
      <c r="C37" s="139"/>
      <c r="D37" s="188"/>
      <c r="E37" s="139"/>
      <c r="F37" s="188"/>
      <c r="G37" s="188"/>
      <c r="H37" s="188"/>
      <c r="I37" s="188"/>
      <c r="J37" s="188"/>
      <c r="K37" s="188"/>
      <c r="L37" s="139"/>
      <c r="M37" s="188"/>
      <c r="N37" s="422"/>
      <c r="O37" s="571"/>
    </row>
    <row r="38" spans="1:15" ht="12.75">
      <c r="A38" s="614"/>
      <c r="B38" s="110"/>
      <c r="C38" s="598"/>
      <c r="D38" s="642"/>
      <c r="E38" s="598"/>
      <c r="F38" s="110"/>
      <c r="G38" s="642"/>
      <c r="H38" s="642"/>
      <c r="I38" s="642"/>
      <c r="J38" s="642"/>
      <c r="K38" s="642"/>
      <c r="L38" s="393"/>
      <c r="M38" s="642"/>
      <c r="N38" s="393"/>
      <c r="O38" s="571"/>
    </row>
    <row r="39" spans="1:15" ht="12.75">
      <c r="A39" s="620" t="s">
        <v>472</v>
      </c>
      <c r="B39" s="109">
        <v>600</v>
      </c>
      <c r="C39" s="601">
        <v>60014</v>
      </c>
      <c r="D39" s="24" t="s">
        <v>559</v>
      </c>
      <c r="E39" s="601" t="s">
        <v>547</v>
      </c>
      <c r="F39" s="638" t="s">
        <v>560</v>
      </c>
      <c r="G39" s="24"/>
      <c r="H39" s="24"/>
      <c r="I39" s="24"/>
      <c r="J39" s="24"/>
      <c r="K39" s="24"/>
      <c r="L39" s="412"/>
      <c r="M39" s="24"/>
      <c r="N39" s="643">
        <v>2496</v>
      </c>
      <c r="O39" s="571"/>
    </row>
    <row r="40" spans="1:15" ht="12.75">
      <c r="A40" s="627"/>
      <c r="B40" s="644"/>
      <c r="C40" s="605"/>
      <c r="D40" s="645" t="s">
        <v>561</v>
      </c>
      <c r="E40" s="605" t="s">
        <v>542</v>
      </c>
      <c r="F40" s="644"/>
      <c r="G40" s="108"/>
      <c r="H40" s="108"/>
      <c r="I40" s="108"/>
      <c r="J40" s="108"/>
      <c r="K40" s="108"/>
      <c r="L40" s="640"/>
      <c r="M40" s="108"/>
      <c r="N40" s="607" t="s">
        <v>562</v>
      </c>
      <c r="O40" s="571"/>
    </row>
    <row r="41" spans="1:15" ht="12.75">
      <c r="A41" s="633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571"/>
    </row>
    <row r="42" spans="1:15" ht="12.75">
      <c r="A42" s="614"/>
      <c r="B42" s="109"/>
      <c r="C42" s="598"/>
      <c r="D42" s="24"/>
      <c r="E42" s="598"/>
      <c r="F42" s="109"/>
      <c r="G42" s="24"/>
      <c r="H42" s="24"/>
      <c r="I42" s="24"/>
      <c r="J42" s="24"/>
      <c r="K42" s="24"/>
      <c r="L42" s="393"/>
      <c r="M42" s="24"/>
      <c r="N42" s="393"/>
      <c r="O42" s="571"/>
    </row>
    <row r="43" spans="1:15" ht="12.75">
      <c r="A43" s="620" t="s">
        <v>473</v>
      </c>
      <c r="B43" s="109">
        <v>600</v>
      </c>
      <c r="C43" s="601">
        <v>60014</v>
      </c>
      <c r="D43" s="24" t="s">
        <v>563</v>
      </c>
      <c r="E43" s="601" t="s">
        <v>539</v>
      </c>
      <c r="F43" s="638" t="s">
        <v>540</v>
      </c>
      <c r="G43" s="24"/>
      <c r="H43" s="24"/>
      <c r="I43" s="24"/>
      <c r="J43" s="24"/>
      <c r="K43" s="24"/>
      <c r="L43" s="412">
        <v>22.8</v>
      </c>
      <c r="M43" s="24"/>
      <c r="N43" s="412">
        <v>67.5</v>
      </c>
      <c r="O43" s="571"/>
    </row>
    <row r="44" spans="1:15" ht="12.75">
      <c r="A44" s="627"/>
      <c r="B44" s="109"/>
      <c r="C44" s="605"/>
      <c r="D44" s="24"/>
      <c r="E44" s="605" t="s">
        <v>542</v>
      </c>
      <c r="F44" s="109"/>
      <c r="G44" s="24"/>
      <c r="H44" s="24"/>
      <c r="I44" s="24"/>
      <c r="J44" s="24"/>
      <c r="K44" s="24"/>
      <c r="L44" s="640"/>
      <c r="M44" s="24"/>
      <c r="N44" s="640"/>
      <c r="O44" s="571"/>
    </row>
    <row r="45" spans="1:15" ht="12.75">
      <c r="A45" s="633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571"/>
    </row>
    <row r="46" spans="1:15" ht="12.75">
      <c r="A46" s="614"/>
      <c r="B46" s="110"/>
      <c r="C46" s="598"/>
      <c r="D46" s="642"/>
      <c r="E46" s="598"/>
      <c r="F46" s="110"/>
      <c r="G46" s="642"/>
      <c r="H46" s="642"/>
      <c r="I46" s="642"/>
      <c r="J46" s="642"/>
      <c r="K46" s="642"/>
      <c r="L46" s="393"/>
      <c r="M46" s="642"/>
      <c r="N46" s="393"/>
      <c r="O46" s="571"/>
    </row>
    <row r="47" spans="1:15" ht="12.75">
      <c r="A47" s="620" t="s">
        <v>474</v>
      </c>
      <c r="B47" s="109">
        <v>600</v>
      </c>
      <c r="C47" s="601">
        <v>60014</v>
      </c>
      <c r="D47" s="24" t="s">
        <v>564</v>
      </c>
      <c r="E47" s="601" t="s">
        <v>547</v>
      </c>
      <c r="F47" s="638" t="s">
        <v>540</v>
      </c>
      <c r="G47" s="24"/>
      <c r="H47" s="24"/>
      <c r="I47" s="24"/>
      <c r="J47" s="24"/>
      <c r="K47" s="24"/>
      <c r="L47" s="412">
        <v>297.1</v>
      </c>
      <c r="M47" s="24"/>
      <c r="N47" s="625">
        <v>160</v>
      </c>
      <c r="O47" s="571"/>
    </row>
    <row r="48" spans="1:15" ht="12.75">
      <c r="A48" s="627"/>
      <c r="B48" s="644"/>
      <c r="C48" s="605"/>
      <c r="D48" s="108"/>
      <c r="E48" s="605" t="s">
        <v>542</v>
      </c>
      <c r="F48" s="644"/>
      <c r="G48" s="108"/>
      <c r="H48" s="108"/>
      <c r="I48" s="108"/>
      <c r="J48" s="108"/>
      <c r="K48" s="108"/>
      <c r="L48" s="640"/>
      <c r="M48" s="108"/>
      <c r="N48" s="640"/>
      <c r="O48" s="571"/>
    </row>
    <row r="49" spans="1:15" ht="12.75">
      <c r="A49" s="633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571"/>
    </row>
    <row r="50" spans="1:15" ht="12.75">
      <c r="A50" s="614"/>
      <c r="B50" s="109"/>
      <c r="C50" s="598"/>
      <c r="D50" s="24"/>
      <c r="E50" s="598"/>
      <c r="F50" s="109"/>
      <c r="G50" s="24"/>
      <c r="H50" s="24"/>
      <c r="I50" s="24"/>
      <c r="J50" s="24"/>
      <c r="K50" s="24"/>
      <c r="L50" s="393"/>
      <c r="M50" s="24"/>
      <c r="N50" s="393"/>
      <c r="O50" s="571"/>
    </row>
    <row r="51" spans="1:15" ht="12.75">
      <c r="A51" s="620" t="s">
        <v>565</v>
      </c>
      <c r="B51" s="109">
        <v>600</v>
      </c>
      <c r="C51" s="601">
        <v>60014</v>
      </c>
      <c r="D51" s="24" t="s">
        <v>566</v>
      </c>
      <c r="E51" s="601" t="s">
        <v>547</v>
      </c>
      <c r="F51" s="638" t="s">
        <v>567</v>
      </c>
      <c r="G51" s="24"/>
      <c r="H51" s="24"/>
      <c r="I51" s="24"/>
      <c r="J51" s="24"/>
      <c r="K51" s="24"/>
      <c r="L51" s="625">
        <v>195</v>
      </c>
      <c r="M51" s="24"/>
      <c r="N51" s="625">
        <v>80</v>
      </c>
      <c r="O51" s="571"/>
    </row>
    <row r="52" spans="1:15" ht="12.75">
      <c r="A52" s="627"/>
      <c r="B52" s="109"/>
      <c r="C52" s="605"/>
      <c r="D52" s="24"/>
      <c r="E52" s="605" t="s">
        <v>542</v>
      </c>
      <c r="F52" s="109"/>
      <c r="G52" s="24"/>
      <c r="H52" s="24"/>
      <c r="I52" s="24"/>
      <c r="J52" s="24"/>
      <c r="K52" s="24"/>
      <c r="L52" s="640"/>
      <c r="M52" s="24"/>
      <c r="N52" s="640"/>
      <c r="O52" s="571"/>
    </row>
    <row r="53" spans="1:15" ht="12.75">
      <c r="A53" s="633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571"/>
    </row>
    <row r="54" spans="1:15" ht="12.75">
      <c r="A54" s="614"/>
      <c r="B54" s="110"/>
      <c r="C54" s="598"/>
      <c r="D54" s="642"/>
      <c r="E54" s="598"/>
      <c r="F54" s="110"/>
      <c r="G54" s="642"/>
      <c r="H54" s="642"/>
      <c r="I54" s="642"/>
      <c r="J54" s="642"/>
      <c r="K54" s="642"/>
      <c r="L54" s="393"/>
      <c r="M54" s="642"/>
      <c r="N54" s="393"/>
      <c r="O54" s="571"/>
    </row>
    <row r="55" spans="1:15" ht="12.75">
      <c r="A55" s="620" t="s">
        <v>568</v>
      </c>
      <c r="B55" s="109">
        <v>600</v>
      </c>
      <c r="C55" s="601">
        <v>60014</v>
      </c>
      <c r="D55" s="24" t="s">
        <v>569</v>
      </c>
      <c r="E55" s="601" t="s">
        <v>547</v>
      </c>
      <c r="F55" s="638" t="s">
        <v>540</v>
      </c>
      <c r="G55" s="24"/>
      <c r="H55" s="24"/>
      <c r="I55" s="24"/>
      <c r="J55" s="24"/>
      <c r="K55" s="24"/>
      <c r="L55" s="625">
        <v>110</v>
      </c>
      <c r="M55" s="24"/>
      <c r="N55" s="625">
        <v>90</v>
      </c>
      <c r="O55" s="571"/>
    </row>
    <row r="56" spans="1:15" ht="12.75">
      <c r="A56" s="627"/>
      <c r="B56" s="644"/>
      <c r="C56" s="605"/>
      <c r="D56" s="108" t="s">
        <v>570</v>
      </c>
      <c r="E56" s="605" t="s">
        <v>542</v>
      </c>
      <c r="F56" s="644"/>
      <c r="G56" s="108"/>
      <c r="H56" s="108"/>
      <c r="I56" s="108"/>
      <c r="J56" s="108"/>
      <c r="K56" s="108"/>
      <c r="L56" s="640"/>
      <c r="M56" s="108"/>
      <c r="N56" s="640"/>
      <c r="O56" s="571"/>
    </row>
    <row r="57" spans="1:15" ht="12.75">
      <c r="A57" s="633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571"/>
    </row>
    <row r="58" spans="1:15" ht="12.75">
      <c r="A58" s="614"/>
      <c r="B58" s="109"/>
      <c r="C58" s="598"/>
      <c r="D58" s="24"/>
      <c r="E58" s="598"/>
      <c r="F58" s="109"/>
      <c r="G58" s="24"/>
      <c r="H58" s="24"/>
      <c r="I58" s="24"/>
      <c r="J58" s="24"/>
      <c r="K58" s="24"/>
      <c r="L58" s="393"/>
      <c r="M58" s="24"/>
      <c r="N58" s="393"/>
      <c r="O58" s="571"/>
    </row>
    <row r="59" spans="1:15" ht="12.75">
      <c r="A59" s="620" t="s">
        <v>571</v>
      </c>
      <c r="B59" s="109">
        <v>600</v>
      </c>
      <c r="C59" s="601">
        <v>60014</v>
      </c>
      <c r="D59" s="24" t="s">
        <v>572</v>
      </c>
      <c r="E59" s="601" t="s">
        <v>547</v>
      </c>
      <c r="F59" s="638" t="s">
        <v>540</v>
      </c>
      <c r="G59" s="24"/>
      <c r="H59" s="24"/>
      <c r="I59" s="24"/>
      <c r="J59" s="24"/>
      <c r="K59" s="24"/>
      <c r="L59" s="625">
        <v>80</v>
      </c>
      <c r="M59" s="646"/>
      <c r="N59" s="625">
        <v>60</v>
      </c>
      <c r="O59" s="571"/>
    </row>
    <row r="60" spans="1:15" ht="12.75">
      <c r="A60" s="627"/>
      <c r="B60" s="109"/>
      <c r="C60" s="605"/>
      <c r="D60" s="639" t="s">
        <v>570</v>
      </c>
      <c r="E60" s="605" t="s">
        <v>542</v>
      </c>
      <c r="F60" s="109"/>
      <c r="G60" s="24"/>
      <c r="H60" s="24"/>
      <c r="I60" s="24"/>
      <c r="J60" s="24"/>
      <c r="K60" s="24"/>
      <c r="L60" s="640"/>
      <c r="M60" s="24"/>
      <c r="N60" s="640"/>
      <c r="O60" s="571"/>
    </row>
    <row r="61" spans="1:15" ht="12.75">
      <c r="A61" s="647"/>
      <c r="B61" s="188"/>
      <c r="C61" s="595"/>
      <c r="D61" s="188"/>
      <c r="E61" s="595"/>
      <c r="F61" s="188"/>
      <c r="G61" s="188"/>
      <c r="H61" s="188"/>
      <c r="I61" s="188"/>
      <c r="J61" s="188"/>
      <c r="K61" s="188"/>
      <c r="L61" s="595"/>
      <c r="M61" s="188"/>
      <c r="N61" s="596"/>
      <c r="O61" s="571"/>
    </row>
    <row r="62" spans="1:15" ht="12.75">
      <c r="A62" s="614"/>
      <c r="B62" s="109"/>
      <c r="C62" s="598"/>
      <c r="D62" s="24"/>
      <c r="E62" s="598"/>
      <c r="F62" s="109"/>
      <c r="G62" s="24"/>
      <c r="H62" s="24"/>
      <c r="I62" s="24"/>
      <c r="J62" s="24"/>
      <c r="K62" s="24"/>
      <c r="L62" s="393"/>
      <c r="M62" s="24"/>
      <c r="N62" s="393"/>
      <c r="O62" s="571"/>
    </row>
    <row r="63" spans="1:15" ht="12.75">
      <c r="A63" s="620" t="s">
        <v>573</v>
      </c>
      <c r="B63" s="109">
        <v>600</v>
      </c>
      <c r="C63" s="601">
        <v>60014</v>
      </c>
      <c r="D63" s="24" t="s">
        <v>574</v>
      </c>
      <c r="E63" s="601" t="s">
        <v>547</v>
      </c>
      <c r="F63" s="638" t="s">
        <v>540</v>
      </c>
      <c r="G63" s="24"/>
      <c r="H63" s="24"/>
      <c r="I63" s="24"/>
      <c r="J63" s="24"/>
      <c r="K63" s="24"/>
      <c r="L63" s="625">
        <v>145</v>
      </c>
      <c r="M63" s="24"/>
      <c r="N63" s="625">
        <v>90</v>
      </c>
      <c r="O63" s="571"/>
    </row>
    <row r="64" spans="1:15" ht="12.75">
      <c r="A64" s="627"/>
      <c r="B64" s="109"/>
      <c r="C64" s="605"/>
      <c r="D64" s="639" t="s">
        <v>570</v>
      </c>
      <c r="E64" s="605" t="s">
        <v>542</v>
      </c>
      <c r="F64" s="109"/>
      <c r="G64" s="24"/>
      <c r="H64" s="24"/>
      <c r="I64" s="24"/>
      <c r="J64" s="24"/>
      <c r="K64" s="24"/>
      <c r="L64" s="640"/>
      <c r="M64" s="24"/>
      <c r="N64" s="640"/>
      <c r="O64" s="571"/>
    </row>
    <row r="65" spans="1:15" ht="12.75">
      <c r="A65" s="633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9"/>
      <c r="O65" s="571"/>
    </row>
    <row r="66" spans="1:15" ht="12.75">
      <c r="A66" s="614"/>
      <c r="B66" s="109"/>
      <c r="C66" s="598"/>
      <c r="D66" s="24"/>
      <c r="E66" s="598"/>
      <c r="F66" s="109"/>
      <c r="G66" s="24"/>
      <c r="H66" s="24"/>
      <c r="I66" s="24"/>
      <c r="J66" s="24"/>
      <c r="K66" s="24"/>
      <c r="L66" s="393"/>
      <c r="M66" s="24"/>
      <c r="N66" s="393"/>
      <c r="O66" s="571"/>
    </row>
    <row r="67" spans="1:15" ht="12.75">
      <c r="A67" s="620" t="s">
        <v>575</v>
      </c>
      <c r="B67" s="109">
        <v>600</v>
      </c>
      <c r="C67" s="601">
        <v>60014</v>
      </c>
      <c r="D67" s="24" t="s">
        <v>576</v>
      </c>
      <c r="E67" s="601" t="s">
        <v>539</v>
      </c>
      <c r="F67" s="638" t="s">
        <v>540</v>
      </c>
      <c r="G67" s="24"/>
      <c r="H67" s="24"/>
      <c r="I67" s="24"/>
      <c r="J67" s="24"/>
      <c r="K67" s="24"/>
      <c r="L67" s="625">
        <v>160</v>
      </c>
      <c r="M67" s="24"/>
      <c r="N67" s="625">
        <v>90</v>
      </c>
      <c r="O67" s="571"/>
    </row>
    <row r="68" spans="1:15" ht="12.75">
      <c r="A68" s="627"/>
      <c r="B68" s="109"/>
      <c r="C68" s="605"/>
      <c r="D68" s="639" t="s">
        <v>570</v>
      </c>
      <c r="E68" s="605" t="s">
        <v>542</v>
      </c>
      <c r="F68" s="109"/>
      <c r="G68" s="24"/>
      <c r="H68" s="24"/>
      <c r="I68" s="24"/>
      <c r="J68" s="24"/>
      <c r="K68" s="24"/>
      <c r="L68" s="640"/>
      <c r="M68" s="24"/>
      <c r="N68" s="640"/>
      <c r="O68" s="571"/>
    </row>
    <row r="69" spans="1:15" ht="12.75">
      <c r="A69" s="633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9"/>
      <c r="O69" s="571"/>
    </row>
    <row r="70" spans="1:15" ht="12.75">
      <c r="A70" s="578"/>
      <c r="B70" s="109"/>
      <c r="C70" s="601"/>
      <c r="D70" s="24"/>
      <c r="E70" s="412"/>
      <c r="F70" s="24"/>
      <c r="G70" s="24"/>
      <c r="H70" s="24"/>
      <c r="I70" s="24"/>
      <c r="J70" s="24"/>
      <c r="K70" s="24"/>
      <c r="L70" s="412"/>
      <c r="M70" s="24"/>
      <c r="N70" s="412"/>
      <c r="O70" s="571"/>
    </row>
    <row r="71" spans="1:15" ht="12.75">
      <c r="A71" s="578" t="s">
        <v>577</v>
      </c>
      <c r="B71" s="109">
        <v>600</v>
      </c>
      <c r="C71" s="601">
        <v>60014</v>
      </c>
      <c r="D71" s="24" t="s">
        <v>578</v>
      </c>
      <c r="E71" s="601" t="s">
        <v>547</v>
      </c>
      <c r="F71" s="109" t="s">
        <v>560</v>
      </c>
      <c r="G71" s="24"/>
      <c r="H71" s="24"/>
      <c r="I71" s="24"/>
      <c r="J71" s="24"/>
      <c r="K71" s="24"/>
      <c r="L71" s="412">
        <v>237.5</v>
      </c>
      <c r="M71" s="24"/>
      <c r="N71" s="412">
        <v>712.5</v>
      </c>
      <c r="O71" s="571"/>
    </row>
    <row r="72" spans="1:15" ht="12.75">
      <c r="A72" s="648"/>
      <c r="B72" s="109"/>
      <c r="C72" s="605"/>
      <c r="D72" s="639" t="s">
        <v>579</v>
      </c>
      <c r="E72" s="605" t="s">
        <v>542</v>
      </c>
      <c r="F72" s="24"/>
      <c r="G72" s="24"/>
      <c r="H72" s="24"/>
      <c r="I72" s="24"/>
      <c r="J72" s="24"/>
      <c r="K72" s="24"/>
      <c r="L72" s="640"/>
      <c r="M72" s="24"/>
      <c r="N72" s="640"/>
      <c r="O72" s="571"/>
    </row>
    <row r="73" spans="1:15" ht="12.75">
      <c r="A73" s="649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9"/>
      <c r="O73" s="571"/>
    </row>
    <row r="74" spans="1:15" ht="12.75">
      <c r="A74" s="650"/>
      <c r="B74" s="109"/>
      <c r="C74" s="598"/>
      <c r="D74" s="24"/>
      <c r="E74" s="393"/>
      <c r="F74" s="24"/>
      <c r="G74" s="24"/>
      <c r="H74" s="24"/>
      <c r="I74" s="24"/>
      <c r="J74" s="24"/>
      <c r="K74" s="24"/>
      <c r="L74" s="393"/>
      <c r="M74" s="24"/>
      <c r="N74" s="393"/>
      <c r="O74" s="571"/>
    </row>
    <row r="75" spans="1:15" ht="12.75">
      <c r="A75" s="578" t="s">
        <v>580</v>
      </c>
      <c r="B75" s="109">
        <v>600</v>
      </c>
      <c r="C75" s="601">
        <v>60014</v>
      </c>
      <c r="D75" s="24" t="s">
        <v>581</v>
      </c>
      <c r="E75" s="601" t="s">
        <v>547</v>
      </c>
      <c r="F75" s="109" t="s">
        <v>540</v>
      </c>
      <c r="G75" s="24"/>
      <c r="H75" s="24"/>
      <c r="I75" s="24"/>
      <c r="J75" s="24"/>
      <c r="K75" s="24"/>
      <c r="L75" s="412">
        <v>66.3</v>
      </c>
      <c r="M75" s="24"/>
      <c r="N75" s="412">
        <v>313.7</v>
      </c>
      <c r="O75" s="571"/>
    </row>
    <row r="76" spans="1:15" ht="12.75">
      <c r="A76" s="648"/>
      <c r="B76" s="109"/>
      <c r="C76" s="605"/>
      <c r="D76" s="639" t="s">
        <v>582</v>
      </c>
      <c r="E76" s="605" t="s">
        <v>542</v>
      </c>
      <c r="F76" s="24"/>
      <c r="G76" s="24"/>
      <c r="H76" s="24"/>
      <c r="I76" s="24"/>
      <c r="J76" s="24"/>
      <c r="K76" s="24"/>
      <c r="L76" s="640"/>
      <c r="M76" s="24"/>
      <c r="N76" s="607" t="s">
        <v>583</v>
      </c>
      <c r="O76" s="571"/>
    </row>
    <row r="77" spans="1:15" ht="12.75">
      <c r="A77" s="649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9"/>
      <c r="O77" s="571"/>
    </row>
    <row r="78" spans="1:15" ht="12.75">
      <c r="A78" s="650"/>
      <c r="B78" s="110"/>
      <c r="C78" s="598"/>
      <c r="D78" s="642"/>
      <c r="E78" s="598"/>
      <c r="F78" s="642"/>
      <c r="G78" s="642"/>
      <c r="H78" s="642"/>
      <c r="I78" s="642"/>
      <c r="J78" s="642"/>
      <c r="K78" s="642"/>
      <c r="L78" s="393"/>
      <c r="M78" s="642"/>
      <c r="N78" s="393"/>
      <c r="O78" s="571"/>
    </row>
    <row r="79" spans="1:15" ht="12.75">
      <c r="A79" s="578" t="s">
        <v>584</v>
      </c>
      <c r="B79" s="109">
        <v>600</v>
      </c>
      <c r="C79" s="601">
        <v>60014</v>
      </c>
      <c r="D79" s="24" t="s">
        <v>585</v>
      </c>
      <c r="E79" s="601" t="s">
        <v>547</v>
      </c>
      <c r="F79" s="109" t="s">
        <v>586</v>
      </c>
      <c r="G79" s="24"/>
      <c r="H79" s="24"/>
      <c r="I79" s="24"/>
      <c r="J79" s="24"/>
      <c r="K79" s="24"/>
      <c r="L79" s="625">
        <v>20</v>
      </c>
      <c r="M79" s="24"/>
      <c r="N79" s="412"/>
      <c r="O79" s="571"/>
    </row>
    <row r="80" spans="1:15" ht="12.75">
      <c r="A80" s="648"/>
      <c r="B80" s="109"/>
      <c r="C80" s="605"/>
      <c r="D80" s="639" t="s">
        <v>587</v>
      </c>
      <c r="E80" s="605" t="s">
        <v>542</v>
      </c>
      <c r="F80" s="24"/>
      <c r="G80" s="24"/>
      <c r="H80" s="24"/>
      <c r="I80" s="24"/>
      <c r="J80" s="24"/>
      <c r="K80" s="24"/>
      <c r="L80" s="640"/>
      <c r="M80" s="24"/>
      <c r="N80" s="640"/>
      <c r="O80" s="571"/>
    </row>
    <row r="81" spans="1:15" ht="12.75">
      <c r="A81" s="649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9"/>
      <c r="O81" s="571"/>
    </row>
    <row r="82" spans="1:15" ht="12.75">
      <c r="A82" s="651"/>
      <c r="B82" s="652"/>
      <c r="C82" s="652"/>
      <c r="D82" s="653"/>
      <c r="E82" s="652" t="s">
        <v>539</v>
      </c>
      <c r="F82" s="652"/>
      <c r="G82" s="654"/>
      <c r="H82" s="654"/>
      <c r="I82" s="654"/>
      <c r="J82" s="654"/>
      <c r="K82" s="654"/>
      <c r="L82" s="655"/>
      <c r="M82" s="655"/>
      <c r="N82" s="655"/>
      <c r="O82" s="571"/>
    </row>
    <row r="83" spans="1:15" ht="12.75">
      <c r="A83" s="579" t="s">
        <v>588</v>
      </c>
      <c r="B83" s="652">
        <v>600</v>
      </c>
      <c r="C83" s="652">
        <v>60014</v>
      </c>
      <c r="D83" s="653" t="s">
        <v>589</v>
      </c>
      <c r="E83" s="652" t="s">
        <v>542</v>
      </c>
      <c r="F83" s="652" t="s">
        <v>540</v>
      </c>
      <c r="G83" s="654"/>
      <c r="H83" s="654"/>
      <c r="I83" s="654"/>
      <c r="J83" s="654"/>
      <c r="K83" s="654"/>
      <c r="L83" s="655">
        <v>300</v>
      </c>
      <c r="M83" s="655"/>
      <c r="N83" s="655"/>
      <c r="O83" s="571"/>
    </row>
    <row r="84" spans="1:15" ht="12.75">
      <c r="A84" s="656"/>
      <c r="B84" s="652"/>
      <c r="C84" s="652"/>
      <c r="D84" s="653"/>
      <c r="E84" s="652"/>
      <c r="F84" s="652"/>
      <c r="G84" s="654"/>
      <c r="H84" s="654"/>
      <c r="I84" s="654"/>
      <c r="J84" s="654"/>
      <c r="K84" s="654"/>
      <c r="L84" s="655"/>
      <c r="M84" s="655"/>
      <c r="N84" s="655"/>
      <c r="O84" s="571"/>
    </row>
    <row r="85" spans="1:15" ht="12.75">
      <c r="A85" s="657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9"/>
      <c r="O85" s="571"/>
    </row>
    <row r="86" spans="1:15" ht="15" customHeight="1">
      <c r="A86" s="658" t="s">
        <v>590</v>
      </c>
      <c r="B86" s="659">
        <v>700</v>
      </c>
      <c r="C86" s="659">
        <v>70005</v>
      </c>
      <c r="D86" s="72" t="s">
        <v>591</v>
      </c>
      <c r="E86" s="659" t="s">
        <v>592</v>
      </c>
      <c r="F86" s="412"/>
      <c r="G86" s="24"/>
      <c r="H86" s="24"/>
      <c r="I86" s="24"/>
      <c r="J86" s="24"/>
      <c r="K86" s="24"/>
      <c r="L86" s="660"/>
      <c r="M86" s="660"/>
      <c r="N86" s="643"/>
      <c r="O86" s="661"/>
    </row>
    <row r="87" spans="1:15" ht="15" customHeight="1">
      <c r="A87" s="662"/>
      <c r="B87" s="72"/>
      <c r="C87" s="72"/>
      <c r="D87" s="72" t="s">
        <v>593</v>
      </c>
      <c r="E87" s="659" t="s">
        <v>594</v>
      </c>
      <c r="F87" s="601" t="s">
        <v>540</v>
      </c>
      <c r="G87" s="24"/>
      <c r="H87" s="24"/>
      <c r="I87" s="24"/>
      <c r="J87" s="24"/>
      <c r="K87" s="24"/>
      <c r="L87" s="663">
        <v>300</v>
      </c>
      <c r="M87" s="660"/>
      <c r="N87" s="643"/>
      <c r="O87" s="661"/>
    </row>
    <row r="88" spans="1:15" ht="15" customHeight="1">
      <c r="A88" s="664"/>
      <c r="B88" s="665"/>
      <c r="C88" s="665"/>
      <c r="D88" s="665" t="s">
        <v>595</v>
      </c>
      <c r="E88" s="666"/>
      <c r="F88" s="640"/>
      <c r="G88" s="24"/>
      <c r="H88" s="24"/>
      <c r="I88" s="24"/>
      <c r="J88" s="24"/>
      <c r="K88" s="24"/>
      <c r="L88" s="667"/>
      <c r="M88" s="667"/>
      <c r="N88" s="668"/>
      <c r="O88" s="661"/>
    </row>
    <row r="89" spans="1:15" ht="15" customHeight="1">
      <c r="A89" s="662"/>
      <c r="B89" s="24"/>
      <c r="C89" s="24"/>
      <c r="D89" s="24"/>
      <c r="E89" s="109"/>
      <c r="F89" s="24"/>
      <c r="G89" s="24"/>
      <c r="H89" s="24"/>
      <c r="I89" s="24"/>
      <c r="J89" s="24"/>
      <c r="K89" s="24"/>
      <c r="L89" s="24"/>
      <c r="M89" s="24"/>
      <c r="N89" s="71"/>
      <c r="O89" s="661"/>
    </row>
    <row r="90" spans="1:15" ht="15" customHeight="1">
      <c r="A90" s="669" t="s">
        <v>596</v>
      </c>
      <c r="B90" s="670">
        <v>710</v>
      </c>
      <c r="C90" s="671">
        <v>71015</v>
      </c>
      <c r="D90" s="672" t="s">
        <v>589</v>
      </c>
      <c r="E90" s="671" t="s">
        <v>597</v>
      </c>
      <c r="F90" s="670" t="s">
        <v>540</v>
      </c>
      <c r="G90" s="673"/>
      <c r="H90" s="673"/>
      <c r="I90" s="673"/>
      <c r="J90" s="673"/>
      <c r="K90" s="673"/>
      <c r="L90" s="674"/>
      <c r="M90" s="675">
        <v>7</v>
      </c>
      <c r="N90" s="675"/>
      <c r="O90" s="661"/>
    </row>
    <row r="91" spans="1:15" ht="15" customHeight="1">
      <c r="A91" s="676"/>
      <c r="B91" s="677"/>
      <c r="C91" s="678"/>
      <c r="D91" s="679"/>
      <c r="E91" s="678" t="s">
        <v>598</v>
      </c>
      <c r="F91" s="677"/>
      <c r="G91" s="680"/>
      <c r="H91" s="680"/>
      <c r="I91" s="680"/>
      <c r="J91" s="680"/>
      <c r="K91" s="680"/>
      <c r="L91" s="681"/>
      <c r="M91" s="682"/>
      <c r="N91" s="682"/>
      <c r="O91" s="661"/>
    </row>
    <row r="92" spans="1:15" ht="15" customHeight="1">
      <c r="A92" s="683"/>
      <c r="B92" s="684"/>
      <c r="C92" s="685"/>
      <c r="D92" s="686"/>
      <c r="E92" s="687"/>
      <c r="F92" s="684"/>
      <c r="G92" s="685"/>
      <c r="H92" s="685"/>
      <c r="I92" s="685"/>
      <c r="J92" s="685"/>
      <c r="K92" s="685"/>
      <c r="L92" s="688"/>
      <c r="M92" s="688"/>
      <c r="N92" s="688"/>
      <c r="O92" s="661"/>
    </row>
    <row r="93" spans="1:15" ht="15" customHeight="1">
      <c r="A93" s="689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9"/>
      <c r="O93" s="661"/>
    </row>
    <row r="94" spans="1:15" ht="15" customHeight="1">
      <c r="A94" s="669" t="s">
        <v>599</v>
      </c>
      <c r="B94" s="671">
        <v>750</v>
      </c>
      <c r="C94" s="671">
        <v>75020</v>
      </c>
      <c r="D94" s="673" t="s">
        <v>600</v>
      </c>
      <c r="E94" s="671" t="s">
        <v>601</v>
      </c>
      <c r="F94" s="671" t="s">
        <v>540</v>
      </c>
      <c r="G94" s="690"/>
      <c r="H94" s="673"/>
      <c r="I94" s="673"/>
      <c r="J94" s="673"/>
      <c r="K94" s="672"/>
      <c r="L94" s="674">
        <v>200</v>
      </c>
      <c r="M94" s="675"/>
      <c r="N94" s="675"/>
      <c r="O94" s="661"/>
    </row>
    <row r="95" spans="1:15" ht="15" customHeight="1">
      <c r="A95" s="691"/>
      <c r="B95" s="680"/>
      <c r="C95" s="680"/>
      <c r="D95" s="680" t="s">
        <v>602</v>
      </c>
      <c r="E95" s="678" t="s">
        <v>594</v>
      </c>
      <c r="F95" s="678"/>
      <c r="G95" s="684"/>
      <c r="H95" s="685"/>
      <c r="I95" s="685"/>
      <c r="J95" s="685"/>
      <c r="K95" s="686"/>
      <c r="L95" s="681"/>
      <c r="M95" s="682"/>
      <c r="N95" s="682"/>
      <c r="O95" s="661"/>
    </row>
    <row r="96" spans="1:15" ht="15" customHeight="1">
      <c r="A96" s="691"/>
      <c r="B96" s="680"/>
      <c r="C96" s="680"/>
      <c r="D96" s="680"/>
      <c r="E96" s="678"/>
      <c r="F96" s="678"/>
      <c r="G96" s="692"/>
      <c r="H96" s="692"/>
      <c r="I96" s="692"/>
      <c r="J96" s="692"/>
      <c r="K96" s="692"/>
      <c r="L96" s="681"/>
      <c r="M96" s="682"/>
      <c r="N96" s="682"/>
      <c r="O96" s="661"/>
    </row>
    <row r="97" spans="1:15" ht="15" customHeight="1">
      <c r="A97" s="68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9"/>
      <c r="O97" s="661"/>
    </row>
    <row r="98" spans="1:15" ht="15" customHeight="1">
      <c r="A98" s="669"/>
      <c r="B98" s="671"/>
      <c r="C98" s="671"/>
      <c r="D98" s="673" t="s">
        <v>603</v>
      </c>
      <c r="E98" s="671"/>
      <c r="F98" s="671"/>
      <c r="G98" s="693"/>
      <c r="H98" s="693"/>
      <c r="I98" s="693"/>
      <c r="J98" s="693"/>
      <c r="K98" s="693"/>
      <c r="L98" s="674"/>
      <c r="M98" s="675"/>
      <c r="N98" s="675"/>
      <c r="O98" s="661"/>
    </row>
    <row r="99" spans="1:15" ht="15" customHeight="1">
      <c r="A99" s="694" t="s">
        <v>604</v>
      </c>
      <c r="B99" s="678">
        <v>750</v>
      </c>
      <c r="C99" s="678">
        <v>75020</v>
      </c>
      <c r="D99" s="680" t="s">
        <v>605</v>
      </c>
      <c r="E99" s="678" t="s">
        <v>601</v>
      </c>
      <c r="F99" s="678" t="s">
        <v>540</v>
      </c>
      <c r="G99" s="692"/>
      <c r="H99" s="692"/>
      <c r="I99" s="692"/>
      <c r="J99" s="692"/>
      <c r="K99" s="692"/>
      <c r="L99" s="681">
        <v>170</v>
      </c>
      <c r="M99" s="682"/>
      <c r="N99" s="682"/>
      <c r="O99" s="661"/>
    </row>
    <row r="100" spans="1:15" ht="15" customHeight="1">
      <c r="A100" s="694"/>
      <c r="B100" s="678"/>
      <c r="C100" s="678"/>
      <c r="D100" s="680" t="s">
        <v>606</v>
      </c>
      <c r="E100" s="678" t="s">
        <v>594</v>
      </c>
      <c r="F100" s="678"/>
      <c r="G100" s="692"/>
      <c r="H100" s="692"/>
      <c r="I100" s="692"/>
      <c r="J100" s="692"/>
      <c r="K100" s="692"/>
      <c r="L100" s="681"/>
      <c r="M100" s="682"/>
      <c r="N100" s="682"/>
      <c r="O100" s="661"/>
    </row>
    <row r="101" spans="1:15" ht="15" customHeight="1">
      <c r="A101" s="689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9"/>
      <c r="O101" s="661"/>
    </row>
    <row r="102" spans="1:15" ht="15" customHeight="1">
      <c r="A102" s="669" t="s">
        <v>607</v>
      </c>
      <c r="B102" s="671">
        <v>754</v>
      </c>
      <c r="C102" s="671">
        <v>75411</v>
      </c>
      <c r="D102" s="673" t="s">
        <v>608</v>
      </c>
      <c r="E102" s="671" t="s">
        <v>592</v>
      </c>
      <c r="F102" s="671" t="s">
        <v>609</v>
      </c>
      <c r="G102" s="693"/>
      <c r="H102" s="693"/>
      <c r="I102" s="693"/>
      <c r="J102" s="693"/>
      <c r="K102" s="693"/>
      <c r="L102" s="674">
        <v>300</v>
      </c>
      <c r="M102" s="674">
        <v>500</v>
      </c>
      <c r="N102" s="674"/>
      <c r="O102" s="661"/>
    </row>
    <row r="103" spans="1:15" ht="15" customHeight="1">
      <c r="A103" s="695"/>
      <c r="B103" s="680"/>
      <c r="C103" s="680"/>
      <c r="D103" s="680" t="s">
        <v>610</v>
      </c>
      <c r="E103" s="678" t="s">
        <v>594</v>
      </c>
      <c r="F103" s="678"/>
      <c r="G103" s="692"/>
      <c r="H103" s="692"/>
      <c r="I103" s="692"/>
      <c r="J103" s="692"/>
      <c r="K103" s="692"/>
      <c r="L103" s="681"/>
      <c r="M103" s="681"/>
      <c r="N103" s="681"/>
      <c r="O103" s="661"/>
    </row>
    <row r="104" spans="1:15" ht="15" customHeight="1">
      <c r="A104" s="695"/>
      <c r="B104" s="680"/>
      <c r="C104" s="680"/>
      <c r="D104" s="680"/>
      <c r="E104" s="678"/>
      <c r="F104" s="678"/>
      <c r="G104" s="692"/>
      <c r="H104" s="692"/>
      <c r="I104" s="692"/>
      <c r="J104" s="692"/>
      <c r="K104" s="692"/>
      <c r="L104" s="681"/>
      <c r="M104" s="681"/>
      <c r="N104" s="681"/>
      <c r="O104" s="661"/>
    </row>
    <row r="105" spans="1:15" ht="15" customHeight="1">
      <c r="A105" s="696"/>
      <c r="B105" s="595"/>
      <c r="C105" s="595"/>
      <c r="D105" s="595"/>
      <c r="E105" s="595"/>
      <c r="F105" s="595"/>
      <c r="G105" s="188"/>
      <c r="H105" s="188"/>
      <c r="I105" s="188"/>
      <c r="J105" s="188"/>
      <c r="K105" s="188"/>
      <c r="L105" s="595"/>
      <c r="M105" s="595"/>
      <c r="N105" s="596"/>
      <c r="O105" s="661"/>
    </row>
    <row r="106" spans="1:15" ht="15" customHeight="1">
      <c r="A106" s="669" t="s">
        <v>611</v>
      </c>
      <c r="B106" s="598">
        <v>754</v>
      </c>
      <c r="C106" s="598">
        <v>75411</v>
      </c>
      <c r="D106" s="393" t="s">
        <v>612</v>
      </c>
      <c r="E106" s="671" t="s">
        <v>592</v>
      </c>
      <c r="F106" s="598" t="s">
        <v>540</v>
      </c>
      <c r="G106" s="24"/>
      <c r="H106" s="24"/>
      <c r="I106" s="24"/>
      <c r="J106" s="24"/>
      <c r="K106" s="24"/>
      <c r="L106" s="697">
        <v>100</v>
      </c>
      <c r="M106" s="393"/>
      <c r="N106" s="393"/>
      <c r="O106" s="661"/>
    </row>
    <row r="107" spans="1:15" ht="15" customHeight="1">
      <c r="A107" s="691"/>
      <c r="B107" s="601"/>
      <c r="C107" s="601"/>
      <c r="D107" s="412" t="s">
        <v>613</v>
      </c>
      <c r="E107" s="678" t="s">
        <v>594</v>
      </c>
      <c r="F107" s="412"/>
      <c r="G107" s="24"/>
      <c r="H107" s="24"/>
      <c r="I107" s="24"/>
      <c r="J107" s="24"/>
      <c r="K107" s="24"/>
      <c r="L107" s="412"/>
      <c r="M107" s="412"/>
      <c r="N107" s="412"/>
      <c r="O107" s="661"/>
    </row>
    <row r="108" spans="1:15" ht="15" customHeight="1">
      <c r="A108" s="698"/>
      <c r="B108" s="605"/>
      <c r="C108" s="605"/>
      <c r="D108" s="640"/>
      <c r="E108" s="699"/>
      <c r="F108" s="640"/>
      <c r="G108" s="108"/>
      <c r="H108" s="108"/>
      <c r="I108" s="108"/>
      <c r="J108" s="108"/>
      <c r="K108" s="108"/>
      <c r="L108" s="640"/>
      <c r="M108" s="640"/>
      <c r="N108" s="640"/>
      <c r="O108" s="661"/>
    </row>
    <row r="109" spans="1:15" ht="15" customHeight="1">
      <c r="A109" s="689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9"/>
      <c r="O109" s="661"/>
    </row>
    <row r="110" spans="1:15" ht="15" customHeight="1">
      <c r="A110" s="694" t="s">
        <v>614</v>
      </c>
      <c r="B110" s="700">
        <v>801</v>
      </c>
      <c r="C110" s="700">
        <v>80102</v>
      </c>
      <c r="D110" s="679" t="s">
        <v>615</v>
      </c>
      <c r="E110" s="678" t="s">
        <v>592</v>
      </c>
      <c r="F110" s="701" t="s">
        <v>540</v>
      </c>
      <c r="G110" s="692"/>
      <c r="H110" s="692"/>
      <c r="I110" s="692"/>
      <c r="J110" s="692"/>
      <c r="K110" s="692"/>
      <c r="L110" s="681">
        <v>100</v>
      </c>
      <c r="M110" s="702"/>
      <c r="N110" s="681"/>
      <c r="O110" s="661"/>
    </row>
    <row r="111" spans="1:15" ht="15" customHeight="1">
      <c r="A111" s="694"/>
      <c r="B111" s="703"/>
      <c r="C111" s="704"/>
      <c r="D111" s="679" t="s">
        <v>616</v>
      </c>
      <c r="E111" s="678" t="s">
        <v>594</v>
      </c>
      <c r="F111" s="701"/>
      <c r="G111" s="705"/>
      <c r="H111" s="705"/>
      <c r="I111" s="705"/>
      <c r="J111" s="705"/>
      <c r="K111" s="705"/>
      <c r="L111" s="706"/>
      <c r="M111" s="705"/>
      <c r="N111" s="707"/>
      <c r="O111" s="661"/>
    </row>
    <row r="112" spans="1:15" ht="15" customHeight="1">
      <c r="A112" s="708"/>
      <c r="B112" s="709"/>
      <c r="C112" s="709"/>
      <c r="D112" s="710"/>
      <c r="E112" s="687"/>
      <c r="F112" s="692"/>
      <c r="G112" s="705"/>
      <c r="H112" s="705"/>
      <c r="I112" s="705"/>
      <c r="J112" s="705"/>
      <c r="K112" s="705"/>
      <c r="L112" s="685"/>
      <c r="M112" s="705"/>
      <c r="N112" s="711"/>
      <c r="O112" s="661"/>
    </row>
    <row r="113" spans="1:15" ht="15" customHeight="1">
      <c r="A113" s="712"/>
      <c r="B113" s="133"/>
      <c r="C113" s="595"/>
      <c r="D113" s="133"/>
      <c r="E113" s="133"/>
      <c r="F113" s="595"/>
      <c r="G113" s="188"/>
      <c r="H113" s="188"/>
      <c r="I113" s="188"/>
      <c r="J113" s="188"/>
      <c r="K113" s="188"/>
      <c r="L113" s="133"/>
      <c r="M113" s="595"/>
      <c r="N113" s="137"/>
      <c r="O113" s="661"/>
    </row>
    <row r="114" spans="1:15" ht="15" customHeight="1">
      <c r="A114" s="669" t="s">
        <v>617</v>
      </c>
      <c r="B114" s="671">
        <v>801</v>
      </c>
      <c r="C114" s="671">
        <v>80120</v>
      </c>
      <c r="D114" s="673" t="s">
        <v>618</v>
      </c>
      <c r="E114" s="671" t="s">
        <v>601</v>
      </c>
      <c r="F114" s="671" t="s">
        <v>560</v>
      </c>
      <c r="G114" s="713"/>
      <c r="H114" s="714"/>
      <c r="I114" s="714"/>
      <c r="J114" s="714"/>
      <c r="K114" s="715"/>
      <c r="L114" s="674">
        <v>50</v>
      </c>
      <c r="M114" s="716"/>
      <c r="N114" s="674">
        <v>100</v>
      </c>
      <c r="O114" s="661"/>
    </row>
    <row r="115" spans="1:15" ht="15" customHeight="1">
      <c r="A115" s="691"/>
      <c r="B115" s="680"/>
      <c r="C115" s="680"/>
      <c r="D115" s="680" t="s">
        <v>619</v>
      </c>
      <c r="E115" s="678" t="s">
        <v>594</v>
      </c>
      <c r="F115" s="678"/>
      <c r="G115" s="717"/>
      <c r="H115" s="711"/>
      <c r="I115" s="711"/>
      <c r="J115" s="711"/>
      <c r="K115" s="718"/>
      <c r="L115" s="719"/>
      <c r="M115" s="719"/>
      <c r="N115" s="719"/>
      <c r="O115" s="661"/>
    </row>
    <row r="116" spans="1:15" ht="15" customHeight="1">
      <c r="A116" s="683"/>
      <c r="B116" s="685"/>
      <c r="C116" s="685"/>
      <c r="D116" s="685"/>
      <c r="E116" s="699"/>
      <c r="F116" s="699"/>
      <c r="G116" s="720"/>
      <c r="H116" s="720"/>
      <c r="I116" s="720"/>
      <c r="J116" s="720"/>
      <c r="K116" s="720"/>
      <c r="L116" s="721"/>
      <c r="M116" s="721"/>
      <c r="N116" s="721"/>
      <c r="O116" s="661"/>
    </row>
    <row r="117" spans="1:15" ht="15" customHeight="1">
      <c r="A117" s="722"/>
      <c r="B117" s="723"/>
      <c r="C117" s="723"/>
      <c r="D117" s="723"/>
      <c r="E117" s="723"/>
      <c r="F117" s="723"/>
      <c r="G117" s="724"/>
      <c r="H117" s="724"/>
      <c r="I117" s="724"/>
      <c r="J117" s="724"/>
      <c r="K117" s="724"/>
      <c r="L117" s="723"/>
      <c r="M117" s="723"/>
      <c r="N117" s="725"/>
      <c r="O117" s="661"/>
    </row>
    <row r="118" spans="1:15" ht="15" customHeight="1">
      <c r="A118" s="669" t="s">
        <v>620</v>
      </c>
      <c r="B118" s="671">
        <v>801</v>
      </c>
      <c r="C118" s="671">
        <v>80130</v>
      </c>
      <c r="D118" s="673" t="s">
        <v>621</v>
      </c>
      <c r="E118" s="671" t="s">
        <v>601</v>
      </c>
      <c r="F118" s="671" t="s">
        <v>551</v>
      </c>
      <c r="G118" s="705"/>
      <c r="H118" s="705"/>
      <c r="I118" s="705"/>
      <c r="J118" s="705"/>
      <c r="K118" s="705"/>
      <c r="L118" s="726">
        <v>345</v>
      </c>
      <c r="M118" s="727"/>
      <c r="N118" s="728">
        <v>80</v>
      </c>
      <c r="O118" s="661"/>
    </row>
    <row r="119" spans="1:15" ht="15" customHeight="1">
      <c r="A119" s="691"/>
      <c r="B119" s="680"/>
      <c r="C119" s="680"/>
      <c r="D119" s="680" t="s">
        <v>622</v>
      </c>
      <c r="E119" s="678" t="s">
        <v>594</v>
      </c>
      <c r="F119" s="678"/>
      <c r="G119" s="705"/>
      <c r="H119" s="705"/>
      <c r="I119" s="705"/>
      <c r="J119" s="705"/>
      <c r="K119" s="705"/>
      <c r="L119" s="706"/>
      <c r="M119" s="729"/>
      <c r="N119" s="730"/>
      <c r="O119" s="661"/>
    </row>
    <row r="120" spans="1:15" ht="15" customHeight="1">
      <c r="A120" s="698"/>
      <c r="B120" s="685"/>
      <c r="C120" s="685"/>
      <c r="D120" s="685"/>
      <c r="E120" s="699"/>
      <c r="F120" s="699"/>
      <c r="G120" s="705"/>
      <c r="H120" s="705"/>
      <c r="I120" s="705"/>
      <c r="J120" s="705"/>
      <c r="K120" s="705"/>
      <c r="L120" s="731"/>
      <c r="M120" s="732"/>
      <c r="N120" s="733"/>
      <c r="O120" s="661"/>
    </row>
    <row r="121" spans="1:15" ht="15" customHeight="1">
      <c r="A121" s="734"/>
      <c r="B121" s="735"/>
      <c r="C121" s="735"/>
      <c r="D121" s="735"/>
      <c r="E121" s="735"/>
      <c r="F121" s="735"/>
      <c r="G121" s="736"/>
      <c r="H121" s="736"/>
      <c r="I121" s="736"/>
      <c r="J121" s="736"/>
      <c r="K121" s="736"/>
      <c r="L121" s="735"/>
      <c r="M121" s="735"/>
      <c r="N121" s="737"/>
      <c r="O121" s="661"/>
    </row>
    <row r="122" spans="1:15" ht="15" customHeight="1">
      <c r="A122" s="669"/>
      <c r="B122" s="671"/>
      <c r="C122" s="671"/>
      <c r="D122" s="673"/>
      <c r="E122" s="671" t="s">
        <v>601</v>
      </c>
      <c r="F122" s="671" t="s">
        <v>540</v>
      </c>
      <c r="G122" s="738"/>
      <c r="H122" s="738"/>
      <c r="I122" s="738"/>
      <c r="J122" s="738"/>
      <c r="K122" s="738"/>
      <c r="L122" s="726">
        <v>50</v>
      </c>
      <c r="M122" s="672"/>
      <c r="N122" s="726">
        <v>200</v>
      </c>
      <c r="O122" s="661"/>
    </row>
    <row r="123" spans="1:15" ht="15" customHeight="1">
      <c r="A123" s="694" t="s">
        <v>623</v>
      </c>
      <c r="B123" s="678">
        <v>801</v>
      </c>
      <c r="C123" s="678">
        <v>80140</v>
      </c>
      <c r="D123" s="680" t="s">
        <v>624</v>
      </c>
      <c r="E123" s="678" t="s">
        <v>594</v>
      </c>
      <c r="F123" s="680"/>
      <c r="G123" s="738"/>
      <c r="H123" s="738"/>
      <c r="I123" s="738"/>
      <c r="J123" s="738"/>
      <c r="K123" s="738"/>
      <c r="L123" s="706"/>
      <c r="M123" s="679"/>
      <c r="N123" s="680" t="s">
        <v>625</v>
      </c>
      <c r="O123" s="661"/>
    </row>
    <row r="124" spans="1:15" ht="15" customHeight="1">
      <c r="A124" s="708"/>
      <c r="B124" s="699"/>
      <c r="C124" s="699"/>
      <c r="D124" s="685" t="s">
        <v>626</v>
      </c>
      <c r="E124" s="711"/>
      <c r="F124" s="685"/>
      <c r="G124" s="738"/>
      <c r="H124" s="738"/>
      <c r="I124" s="738"/>
      <c r="J124" s="738"/>
      <c r="K124" s="738"/>
      <c r="L124" s="731"/>
      <c r="M124" s="686"/>
      <c r="N124" s="685"/>
      <c r="O124" s="661"/>
    </row>
    <row r="125" spans="1:15" ht="15" customHeight="1">
      <c r="A125" s="739"/>
      <c r="B125" s="705"/>
      <c r="C125" s="705"/>
      <c r="D125" s="705"/>
      <c r="E125" s="705"/>
      <c r="F125" s="705"/>
      <c r="G125" s="738"/>
      <c r="H125" s="738"/>
      <c r="I125" s="738"/>
      <c r="J125" s="738"/>
      <c r="K125" s="738"/>
      <c r="L125" s="705"/>
      <c r="M125" s="705"/>
      <c r="N125" s="740"/>
      <c r="O125" s="661"/>
    </row>
    <row r="126" spans="1:15" ht="15" customHeight="1">
      <c r="A126" s="741" t="s">
        <v>627</v>
      </c>
      <c r="B126" s="742">
        <v>851</v>
      </c>
      <c r="C126" s="742">
        <v>85111</v>
      </c>
      <c r="D126" s="672" t="s">
        <v>608</v>
      </c>
      <c r="E126" s="742" t="s">
        <v>601</v>
      </c>
      <c r="F126" s="671" t="s">
        <v>628</v>
      </c>
      <c r="G126" s="738"/>
      <c r="H126" s="738"/>
      <c r="I126" s="738"/>
      <c r="J126" s="738"/>
      <c r="K126" s="738"/>
      <c r="L126" s="743">
        <v>500</v>
      </c>
      <c r="M126" s="744"/>
      <c r="N126" s="716"/>
      <c r="O126" s="661"/>
    </row>
    <row r="127" spans="1:15" ht="15" customHeight="1">
      <c r="A127" s="662"/>
      <c r="B127" s="679"/>
      <c r="C127" s="679"/>
      <c r="D127" s="679" t="s">
        <v>629</v>
      </c>
      <c r="E127" s="700" t="s">
        <v>594</v>
      </c>
      <c r="F127" s="678"/>
      <c r="G127" s="720"/>
      <c r="H127" s="720"/>
      <c r="I127" s="720"/>
      <c r="J127" s="720"/>
      <c r="K127" s="720"/>
      <c r="L127" s="745"/>
      <c r="M127" s="746"/>
      <c r="N127" s="719"/>
      <c r="O127" s="661"/>
    </row>
    <row r="128" spans="1:15" ht="15" customHeight="1">
      <c r="A128" s="664"/>
      <c r="B128" s="686"/>
      <c r="C128" s="686"/>
      <c r="D128" s="686"/>
      <c r="E128" s="709"/>
      <c r="F128" s="699"/>
      <c r="G128" s="705"/>
      <c r="H128" s="705"/>
      <c r="I128" s="705"/>
      <c r="J128" s="705"/>
      <c r="K128" s="705"/>
      <c r="L128" s="747"/>
      <c r="M128" s="748"/>
      <c r="N128" s="721"/>
      <c r="O128" s="654"/>
    </row>
    <row r="129" spans="1:15" ht="15" customHeight="1">
      <c r="A129" s="712"/>
      <c r="B129" s="749"/>
      <c r="C129" s="749"/>
      <c r="D129" s="749"/>
      <c r="E129" s="749"/>
      <c r="F129" s="749"/>
      <c r="G129" s="750"/>
      <c r="H129" s="750"/>
      <c r="I129" s="750"/>
      <c r="J129" s="750"/>
      <c r="K129" s="750"/>
      <c r="L129" s="749"/>
      <c r="M129" s="749"/>
      <c r="N129" s="737"/>
      <c r="O129" s="654"/>
    </row>
    <row r="130" spans="1:15" ht="15" customHeight="1">
      <c r="A130" s="751" t="s">
        <v>630</v>
      </c>
      <c r="B130" s="752">
        <v>852</v>
      </c>
      <c r="C130" s="671">
        <v>85202</v>
      </c>
      <c r="D130" s="693" t="s">
        <v>631</v>
      </c>
      <c r="E130" s="671" t="s">
        <v>632</v>
      </c>
      <c r="F130" s="752" t="s">
        <v>540</v>
      </c>
      <c r="G130" s="738"/>
      <c r="H130" s="738"/>
      <c r="I130" s="738"/>
      <c r="J130" s="738"/>
      <c r="K130" s="738"/>
      <c r="L130" s="726">
        <v>80</v>
      </c>
      <c r="M130" s="738"/>
      <c r="N130" s="714"/>
      <c r="O130" s="654"/>
    </row>
    <row r="131" spans="1:15" ht="15" customHeight="1">
      <c r="A131" s="691"/>
      <c r="B131" s="701"/>
      <c r="C131" s="678"/>
      <c r="D131" s="692" t="s">
        <v>633</v>
      </c>
      <c r="E131" s="678" t="s">
        <v>634</v>
      </c>
      <c r="F131" s="701"/>
      <c r="G131" s="705"/>
      <c r="H131" s="705"/>
      <c r="I131" s="705"/>
      <c r="J131" s="705"/>
      <c r="K131" s="705"/>
      <c r="L131" s="706"/>
      <c r="M131" s="705"/>
      <c r="N131" s="707"/>
      <c r="O131" s="654"/>
    </row>
    <row r="132" spans="1:15" ht="15" customHeight="1">
      <c r="A132" s="698"/>
      <c r="B132" s="753"/>
      <c r="C132" s="699"/>
      <c r="D132" s="754"/>
      <c r="E132" s="699"/>
      <c r="F132" s="753"/>
      <c r="G132" s="720"/>
      <c r="H132" s="720"/>
      <c r="I132" s="720"/>
      <c r="J132" s="720"/>
      <c r="K132" s="720"/>
      <c r="L132" s="731"/>
      <c r="M132" s="720"/>
      <c r="N132" s="711"/>
      <c r="O132" s="654"/>
    </row>
    <row r="133" spans="1:15" ht="15" customHeight="1">
      <c r="A133" s="696"/>
      <c r="B133" s="595"/>
      <c r="C133" s="595"/>
      <c r="D133" s="595"/>
      <c r="E133" s="595"/>
      <c r="F133" s="595"/>
      <c r="G133" s="188"/>
      <c r="H133" s="188"/>
      <c r="I133" s="188"/>
      <c r="J133" s="188"/>
      <c r="K133" s="188"/>
      <c r="L133" s="595"/>
      <c r="M133" s="595"/>
      <c r="N133" s="596"/>
      <c r="O133" s="654"/>
    </row>
    <row r="134" spans="1:15" ht="15" customHeight="1">
      <c r="A134" s="751" t="s">
        <v>635</v>
      </c>
      <c r="B134" s="671">
        <v>854</v>
      </c>
      <c r="C134" s="671">
        <v>85407</v>
      </c>
      <c r="D134" s="673" t="s">
        <v>636</v>
      </c>
      <c r="E134" s="671" t="s">
        <v>637</v>
      </c>
      <c r="F134" s="671" t="s">
        <v>540</v>
      </c>
      <c r="G134" s="754"/>
      <c r="H134" s="754"/>
      <c r="I134" s="754"/>
      <c r="J134" s="754"/>
      <c r="K134" s="754"/>
      <c r="L134" s="674">
        <v>4.3</v>
      </c>
      <c r="M134" s="674"/>
      <c r="N134" s="674"/>
      <c r="O134" s="654"/>
    </row>
    <row r="135" spans="1:15" ht="15" customHeight="1">
      <c r="A135" s="694"/>
      <c r="B135" s="678"/>
      <c r="C135" s="678"/>
      <c r="D135" s="680" t="s">
        <v>638</v>
      </c>
      <c r="E135" s="678" t="s">
        <v>639</v>
      </c>
      <c r="F135" s="678"/>
      <c r="G135" s="754"/>
      <c r="H135" s="754"/>
      <c r="I135" s="754"/>
      <c r="J135" s="754"/>
      <c r="K135" s="754"/>
      <c r="L135" s="755"/>
      <c r="M135" s="681"/>
      <c r="N135" s="681"/>
      <c r="O135" s="654"/>
    </row>
    <row r="136" spans="1:15" ht="15" customHeight="1">
      <c r="A136" s="708"/>
      <c r="B136" s="699"/>
      <c r="C136" s="699"/>
      <c r="D136" s="685"/>
      <c r="E136" s="699"/>
      <c r="F136" s="699"/>
      <c r="G136" s="754"/>
      <c r="H136" s="754"/>
      <c r="I136" s="754"/>
      <c r="J136" s="754"/>
      <c r="K136" s="754"/>
      <c r="L136" s="756"/>
      <c r="M136" s="757"/>
      <c r="N136" s="757"/>
      <c r="O136" s="654"/>
    </row>
    <row r="137" spans="1:14" ht="18.75" customHeight="1">
      <c r="A137" s="758"/>
      <c r="B137" s="735"/>
      <c r="C137" s="735"/>
      <c r="D137" s="735"/>
      <c r="E137" s="735"/>
      <c r="F137" s="735"/>
      <c r="G137" s="736"/>
      <c r="H137" s="736"/>
      <c r="I137" s="736"/>
      <c r="J137" s="736"/>
      <c r="K137" s="736"/>
      <c r="L137" s="735"/>
      <c r="M137" s="735"/>
      <c r="N137" s="759"/>
    </row>
    <row r="138" spans="1:14" ht="12.75">
      <c r="A138" s="760"/>
      <c r="B138" s="761"/>
      <c r="C138" s="761"/>
      <c r="D138" s="761"/>
      <c r="E138" s="761"/>
      <c r="F138" s="762"/>
      <c r="G138" s="751"/>
      <c r="H138" s="751"/>
      <c r="I138" s="751"/>
      <c r="J138" s="751"/>
      <c r="K138" s="751"/>
      <c r="L138" s="763">
        <f>L134+L130+L126+L122+L118+L114+L110+L106+L102+L99+L94+L90+L87+L83+L79+L75+L71+L67+L63+L59+L55+L51+L47+L43+L39+L35+L31+L27+L23+L19+L14</f>
        <v>4432.8</v>
      </c>
      <c r="M138" s="763">
        <f>M134+M130+M126+M122+M118+M114+M110+M106+M102+M99+M94+M90+M87+M83+M79+M75+M71+M67+M63+M59+M55+M51+M47+M43+M39+M35+M31+M27+M23+M19+M14</f>
        <v>507</v>
      </c>
      <c r="N138" s="763">
        <f>N134+N130+N126+N122+N118+N114+N110+N106+N102+N99+N94+N90+N87+N83+N79+N75+N71+N67+N63+N59+N55+N51+N47+N43+N39+N35+N31+N27+N23+N19+N14</f>
        <v>9604.5</v>
      </c>
    </row>
    <row r="139" spans="1:14" ht="12.75">
      <c r="A139" s="764"/>
      <c r="B139" s="765"/>
      <c r="C139" s="765"/>
      <c r="D139" s="765"/>
      <c r="E139" s="765"/>
      <c r="F139" s="766"/>
      <c r="G139" s="698"/>
      <c r="H139" s="698"/>
      <c r="I139" s="698"/>
      <c r="J139" s="698"/>
      <c r="K139" s="698"/>
      <c r="L139" s="767"/>
      <c r="M139" s="767"/>
      <c r="N139" s="767"/>
    </row>
    <row r="140" spans="1:14" ht="52.5" customHeight="1">
      <c r="A140" s="768" t="s">
        <v>640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</row>
    <row r="141" ht="12.75">
      <c r="A141" s="769"/>
    </row>
    <row r="142" ht="12.75">
      <c r="A142" s="548"/>
    </row>
  </sheetData>
  <mergeCells count="36">
    <mergeCell ref="A6:N6"/>
    <mergeCell ref="H9:J9"/>
    <mergeCell ref="L9:N9"/>
    <mergeCell ref="H10:J10"/>
    <mergeCell ref="L10:N10"/>
    <mergeCell ref="A105:N105"/>
    <mergeCell ref="A113:N113"/>
    <mergeCell ref="A109:N109"/>
    <mergeCell ref="A140:N140"/>
    <mergeCell ref="A137:N137"/>
    <mergeCell ref="A138:F139"/>
    <mergeCell ref="A117:N117"/>
    <mergeCell ref="A121:N121"/>
    <mergeCell ref="A129:N129"/>
    <mergeCell ref="A133:N133"/>
    <mergeCell ref="A97:N97"/>
    <mergeCell ref="A93:N93"/>
    <mergeCell ref="A17:N17"/>
    <mergeCell ref="A101:N101"/>
    <mergeCell ref="A85:N85"/>
    <mergeCell ref="A73:N73"/>
    <mergeCell ref="A77:N77"/>
    <mergeCell ref="A81:N81"/>
    <mergeCell ref="A21:N21"/>
    <mergeCell ref="A25:N25"/>
    <mergeCell ref="A29:N29"/>
    <mergeCell ref="A33:N33"/>
    <mergeCell ref="A37:N37"/>
    <mergeCell ref="A41:N41"/>
    <mergeCell ref="A61:N61"/>
    <mergeCell ref="A65:N65"/>
    <mergeCell ref="A69:N69"/>
    <mergeCell ref="A45:N45"/>
    <mergeCell ref="A49:N49"/>
    <mergeCell ref="A53:N53"/>
    <mergeCell ref="A57:N57"/>
  </mergeCells>
  <printOptions/>
  <pageMargins left="0.35" right="0.32" top="0.36" bottom="0.71" header="0.35" footer="0.5"/>
  <pageSetup horizontalDpi="600" verticalDpi="600" orientation="landscape" paperSize="9" scale="75" r:id="rId1"/>
  <headerFooter alignWithMargins="0">
    <oddFooter>&amp;CStrona &amp;P z &amp;N</oddFooter>
  </headerFooter>
  <rowBreaks count="2" manualBreakCount="2">
    <brk id="53" max="255" man="1"/>
    <brk id="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75" zoomScaleNormal="75" zoomScaleSheetLayoutView="75" workbookViewId="0" topLeftCell="A1">
      <selection activeCell="K3" sqref="K3"/>
    </sheetView>
  </sheetViews>
  <sheetFormatPr defaultColWidth="9.140625" defaultRowHeight="12.75"/>
  <cols>
    <col min="1" max="1" width="4.57421875" style="770" customWidth="1"/>
    <col min="2" max="2" width="6.00390625" style="771" customWidth="1"/>
    <col min="3" max="3" width="10.00390625" style="771" customWidth="1"/>
    <col min="4" max="4" width="43.140625" style="772" customWidth="1"/>
    <col min="5" max="5" width="21.8515625" style="771" customWidth="1"/>
    <col min="6" max="6" width="14.57421875" style="771" customWidth="1"/>
    <col min="7" max="7" width="16.140625" style="770" bestFit="1" customWidth="1"/>
    <col min="8" max="8" width="14.421875" style="770" customWidth="1"/>
    <col min="9" max="9" width="4.28125" style="770" customWidth="1"/>
    <col min="10" max="10" width="12.57421875" style="152" customWidth="1"/>
    <col min="11" max="11" width="15.140625" style="152" customWidth="1"/>
    <col min="12" max="12" width="14.8515625" style="152" customWidth="1"/>
    <col min="13" max="13" width="20.140625" style="152" customWidth="1"/>
    <col min="14" max="14" width="15.00390625" style="152" customWidth="1"/>
    <col min="15" max="16384" width="9.140625" style="152" customWidth="1"/>
  </cols>
  <sheetData>
    <row r="1" spans="11:12" ht="18.75">
      <c r="K1" s="773" t="s">
        <v>641</v>
      </c>
      <c r="L1" s="774"/>
    </row>
    <row r="2" spans="11:12" ht="18.75">
      <c r="K2" s="773" t="s">
        <v>505</v>
      </c>
      <c r="L2" s="774"/>
    </row>
    <row r="3" spans="11:12" ht="18.75">
      <c r="K3" s="773" t="s">
        <v>191</v>
      </c>
      <c r="L3" s="774"/>
    </row>
    <row r="4" spans="11:12" ht="18.75">
      <c r="K4" s="773" t="s">
        <v>193</v>
      </c>
      <c r="L4" s="774"/>
    </row>
    <row r="5" spans="11:12" ht="18">
      <c r="K5" s="774"/>
      <c r="L5" s="774"/>
    </row>
    <row r="6" spans="1:14" ht="20.25">
      <c r="A6" s="775" t="s">
        <v>642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</row>
    <row r="7" spans="1:13" ht="15.75">
      <c r="A7" s="771"/>
      <c r="B7" s="162"/>
      <c r="C7" s="162"/>
      <c r="D7" s="162"/>
      <c r="E7" s="162"/>
      <c r="F7" s="162"/>
      <c r="G7" s="771"/>
      <c r="H7" s="771"/>
      <c r="I7" s="771"/>
      <c r="J7" s="771"/>
      <c r="K7" s="771"/>
      <c r="L7" s="771"/>
      <c r="M7" s="771"/>
    </row>
    <row r="8" spans="2:6" ht="15.75">
      <c r="B8" s="162"/>
      <c r="C8" s="162"/>
      <c r="D8" s="777"/>
      <c r="E8" s="162"/>
      <c r="F8" s="162"/>
    </row>
    <row r="9" spans="1:14" ht="15.75">
      <c r="A9" s="778" t="s">
        <v>507</v>
      </c>
      <c r="B9" s="168" t="s">
        <v>361</v>
      </c>
      <c r="C9" s="168" t="s">
        <v>2</v>
      </c>
      <c r="D9" s="779" t="s">
        <v>508</v>
      </c>
      <c r="E9" s="168" t="s">
        <v>509</v>
      </c>
      <c r="F9" s="167" t="s">
        <v>510</v>
      </c>
      <c r="G9" s="167" t="s">
        <v>511</v>
      </c>
      <c r="H9" s="780" t="s">
        <v>643</v>
      </c>
      <c r="I9" s="781"/>
      <c r="J9" s="782" t="s">
        <v>512</v>
      </c>
      <c r="K9" s="188"/>
      <c r="L9" s="188"/>
      <c r="M9" s="188"/>
      <c r="N9" s="189"/>
    </row>
    <row r="10" spans="1:14" ht="15.75">
      <c r="A10" s="783"/>
      <c r="B10" s="784"/>
      <c r="C10" s="784"/>
      <c r="D10" s="785" t="s">
        <v>513</v>
      </c>
      <c r="E10" s="784" t="s">
        <v>514</v>
      </c>
      <c r="F10" s="786" t="s">
        <v>515</v>
      </c>
      <c r="G10" s="786" t="s">
        <v>516</v>
      </c>
      <c r="H10" s="787"/>
      <c r="I10" s="788"/>
      <c r="J10" s="789" t="s">
        <v>644</v>
      </c>
      <c r="K10" s="790"/>
      <c r="L10" s="791"/>
      <c r="M10" s="176">
        <v>2007</v>
      </c>
      <c r="N10" s="792" t="s">
        <v>645</v>
      </c>
    </row>
    <row r="11" spans="1:14" ht="15.75">
      <c r="A11" s="783"/>
      <c r="B11" s="784"/>
      <c r="C11" s="784"/>
      <c r="D11" s="785" t="s">
        <v>518</v>
      </c>
      <c r="E11" s="784" t="s">
        <v>519</v>
      </c>
      <c r="F11" s="786" t="s">
        <v>520</v>
      </c>
      <c r="G11" s="786" t="s">
        <v>521</v>
      </c>
      <c r="H11" s="787"/>
      <c r="I11" s="788"/>
      <c r="J11" s="793" t="s">
        <v>524</v>
      </c>
      <c r="K11" s="784" t="s">
        <v>525</v>
      </c>
      <c r="L11" s="784" t="s">
        <v>526</v>
      </c>
      <c r="M11" s="794"/>
      <c r="N11" s="795"/>
    </row>
    <row r="12" spans="1:14" ht="15.75">
      <c r="A12" s="783"/>
      <c r="B12" s="784"/>
      <c r="C12" s="784"/>
      <c r="D12" s="785" t="s">
        <v>527</v>
      </c>
      <c r="E12" s="784" t="s">
        <v>528</v>
      </c>
      <c r="F12" s="786"/>
      <c r="G12" s="786"/>
      <c r="H12" s="787"/>
      <c r="I12" s="788"/>
      <c r="J12" s="793" t="s">
        <v>532</v>
      </c>
      <c r="K12" s="784" t="s">
        <v>533</v>
      </c>
      <c r="L12" s="784" t="s">
        <v>534</v>
      </c>
      <c r="M12" s="794"/>
      <c r="N12" s="796"/>
    </row>
    <row r="13" spans="1:14" ht="15.75">
      <c r="A13" s="797"/>
      <c r="B13" s="176"/>
      <c r="C13" s="176"/>
      <c r="D13" s="785"/>
      <c r="E13" s="176" t="s">
        <v>535</v>
      </c>
      <c r="F13" s="175"/>
      <c r="G13" s="175"/>
      <c r="H13" s="787"/>
      <c r="I13" s="788"/>
      <c r="J13" s="798"/>
      <c r="K13" s="176" t="s">
        <v>537</v>
      </c>
      <c r="L13" s="176"/>
      <c r="M13" s="178"/>
      <c r="N13" s="799"/>
    </row>
    <row r="14" spans="1:14" ht="15.75">
      <c r="A14" s="800"/>
      <c r="B14" s="180"/>
      <c r="C14" s="403"/>
      <c r="D14" s="801"/>
      <c r="E14" s="430"/>
      <c r="F14" s="180"/>
      <c r="G14" s="802"/>
      <c r="H14" s="803"/>
      <c r="I14" s="804"/>
      <c r="J14" s="805"/>
      <c r="K14" s="181"/>
      <c r="L14" s="181"/>
      <c r="M14" s="181"/>
      <c r="N14" s="181"/>
    </row>
    <row r="15" spans="1:14" ht="15.75">
      <c r="A15" s="806" t="s">
        <v>466</v>
      </c>
      <c r="B15" s="185">
        <v>600</v>
      </c>
      <c r="C15" s="194">
        <v>60014</v>
      </c>
      <c r="D15" s="807" t="s">
        <v>646</v>
      </c>
      <c r="E15" s="113" t="s">
        <v>539</v>
      </c>
      <c r="F15" s="185"/>
      <c r="G15" s="808"/>
      <c r="H15" s="809"/>
      <c r="I15" s="810"/>
      <c r="J15" s="195"/>
      <c r="K15" s="184"/>
      <c r="L15" s="184"/>
      <c r="M15" s="184"/>
      <c r="N15" s="184"/>
    </row>
    <row r="16" spans="1:14" ht="15.75">
      <c r="A16" s="806"/>
      <c r="B16" s="185"/>
      <c r="C16" s="194"/>
      <c r="D16" s="807" t="s">
        <v>647</v>
      </c>
      <c r="E16" s="113" t="s">
        <v>542</v>
      </c>
      <c r="F16" s="185" t="s">
        <v>560</v>
      </c>
      <c r="G16" s="811">
        <v>2963</v>
      </c>
      <c r="H16" s="812">
        <v>467</v>
      </c>
      <c r="I16" s="813"/>
      <c r="J16" s="814">
        <v>441.5</v>
      </c>
      <c r="K16" s="815"/>
      <c r="L16" s="815">
        <v>2054.5</v>
      </c>
      <c r="M16" s="816"/>
      <c r="N16" s="184"/>
    </row>
    <row r="17" spans="1:14" ht="15.75">
      <c r="A17" s="806"/>
      <c r="B17" s="185"/>
      <c r="C17" s="194"/>
      <c r="D17" s="807" t="s">
        <v>561</v>
      </c>
      <c r="E17" s="113"/>
      <c r="F17" s="185"/>
      <c r="G17" s="811"/>
      <c r="H17" s="812"/>
      <c r="I17" s="810"/>
      <c r="J17" s="814"/>
      <c r="K17" s="815"/>
      <c r="L17" s="817"/>
      <c r="M17" s="816"/>
      <c r="N17" s="184"/>
    </row>
    <row r="18" spans="1:14" ht="15.75">
      <c r="A18" s="818"/>
      <c r="B18" s="197"/>
      <c r="C18" s="406"/>
      <c r="D18" s="819"/>
      <c r="E18" s="433"/>
      <c r="F18" s="197"/>
      <c r="G18" s="820"/>
      <c r="H18" s="821"/>
      <c r="I18" s="822"/>
      <c r="J18" s="823"/>
      <c r="K18" s="824"/>
      <c r="L18" s="825"/>
      <c r="M18" s="824"/>
      <c r="N18" s="201"/>
    </row>
    <row r="19" spans="1:14" ht="15.75">
      <c r="A19" s="826"/>
      <c r="B19" s="112"/>
      <c r="C19" s="112"/>
      <c r="D19" s="827"/>
      <c r="E19" s="112"/>
      <c r="F19" s="112"/>
      <c r="G19" s="828"/>
      <c r="H19" s="828"/>
      <c r="I19" s="828"/>
      <c r="J19" s="829"/>
      <c r="K19" s="829"/>
      <c r="L19" s="830"/>
      <c r="M19" s="829"/>
      <c r="N19" s="831"/>
    </row>
    <row r="20" spans="1:14" ht="15.75">
      <c r="A20" s="800" t="s">
        <v>467</v>
      </c>
      <c r="B20" s="180">
        <v>600</v>
      </c>
      <c r="C20" s="180">
        <v>60014</v>
      </c>
      <c r="D20" s="801" t="s">
        <v>648</v>
      </c>
      <c r="E20" s="180" t="s">
        <v>547</v>
      </c>
      <c r="F20" s="180"/>
      <c r="G20" s="832"/>
      <c r="H20" s="833"/>
      <c r="I20" s="596"/>
      <c r="J20" s="834"/>
      <c r="K20" s="834"/>
      <c r="L20" s="834"/>
      <c r="M20" s="834"/>
      <c r="N20" s="181"/>
    </row>
    <row r="21" spans="1:14" ht="15.75">
      <c r="A21" s="806"/>
      <c r="B21" s="185"/>
      <c r="C21" s="185"/>
      <c r="D21" s="835" t="s">
        <v>649</v>
      </c>
      <c r="E21" s="185" t="s">
        <v>542</v>
      </c>
      <c r="F21" s="185" t="s">
        <v>560</v>
      </c>
      <c r="G21" s="816">
        <v>1070</v>
      </c>
      <c r="H21" s="812">
        <v>120</v>
      </c>
      <c r="I21" s="810"/>
      <c r="J21" s="815">
        <v>237.5</v>
      </c>
      <c r="K21" s="815"/>
      <c r="L21" s="816">
        <v>712.5</v>
      </c>
      <c r="M21" s="815"/>
      <c r="N21" s="184"/>
    </row>
    <row r="22" spans="1:14" ht="15.75">
      <c r="A22" s="818"/>
      <c r="B22" s="197"/>
      <c r="C22" s="197"/>
      <c r="D22" s="819" t="s">
        <v>579</v>
      </c>
      <c r="E22" s="197"/>
      <c r="F22" s="197"/>
      <c r="G22" s="836"/>
      <c r="H22" s="821"/>
      <c r="I22" s="422"/>
      <c r="J22" s="824"/>
      <c r="K22" s="824"/>
      <c r="L22" s="824"/>
      <c r="M22" s="824"/>
      <c r="N22" s="201"/>
    </row>
    <row r="23" spans="1:14" ht="15.75">
      <c r="A23" s="826"/>
      <c r="B23" s="112"/>
      <c r="C23" s="112"/>
      <c r="D23" s="827"/>
      <c r="E23" s="112"/>
      <c r="F23" s="112"/>
      <c r="G23" s="828"/>
      <c r="H23" s="828"/>
      <c r="I23" s="24"/>
      <c r="J23" s="829"/>
      <c r="K23" s="829"/>
      <c r="L23" s="829"/>
      <c r="M23" s="829"/>
      <c r="N23" s="837"/>
    </row>
    <row r="24" spans="1:14" ht="15.75">
      <c r="A24" s="800" t="s">
        <v>468</v>
      </c>
      <c r="B24" s="180">
        <v>600</v>
      </c>
      <c r="C24" s="180">
        <v>60014</v>
      </c>
      <c r="D24" s="801" t="s">
        <v>650</v>
      </c>
      <c r="E24" s="180" t="s">
        <v>547</v>
      </c>
      <c r="F24" s="180"/>
      <c r="G24" s="832"/>
      <c r="H24" s="838"/>
      <c r="I24" s="839"/>
      <c r="J24" s="834"/>
      <c r="K24" s="834"/>
      <c r="L24" s="834"/>
      <c r="M24" s="834"/>
      <c r="N24" s="834"/>
    </row>
    <row r="25" spans="1:14" ht="15.75">
      <c r="A25" s="806"/>
      <c r="B25" s="185"/>
      <c r="C25" s="185"/>
      <c r="D25" s="807" t="s">
        <v>651</v>
      </c>
      <c r="E25" s="185" t="s">
        <v>542</v>
      </c>
      <c r="F25" s="185" t="s">
        <v>551</v>
      </c>
      <c r="G25" s="816">
        <v>3208</v>
      </c>
      <c r="H25" s="840">
        <v>300</v>
      </c>
      <c r="I25" s="841"/>
      <c r="J25" s="815">
        <v>315</v>
      </c>
      <c r="K25" s="815"/>
      <c r="L25" s="815">
        <v>945</v>
      </c>
      <c r="M25" s="815">
        <v>1648</v>
      </c>
      <c r="N25" s="815"/>
    </row>
    <row r="26" spans="1:14" ht="15.75">
      <c r="A26" s="806"/>
      <c r="B26" s="185"/>
      <c r="C26" s="185"/>
      <c r="D26" s="807" t="s">
        <v>652</v>
      </c>
      <c r="E26" s="185"/>
      <c r="F26" s="185"/>
      <c r="G26" s="816"/>
      <c r="H26" s="811"/>
      <c r="I26" s="71"/>
      <c r="J26" s="815"/>
      <c r="K26" s="815"/>
      <c r="L26" s="815"/>
      <c r="M26" s="815"/>
      <c r="N26" s="815"/>
    </row>
    <row r="27" spans="1:14" ht="15.75">
      <c r="A27" s="800"/>
      <c r="B27" s="180"/>
      <c r="C27" s="180"/>
      <c r="D27" s="801"/>
      <c r="E27" s="180"/>
      <c r="F27" s="180"/>
      <c r="G27" s="832"/>
      <c r="H27" s="838"/>
      <c r="I27" s="839"/>
      <c r="J27" s="834"/>
      <c r="K27" s="834"/>
      <c r="L27" s="834"/>
      <c r="M27" s="834"/>
      <c r="N27" s="834"/>
    </row>
    <row r="28" spans="1:14" ht="15.75">
      <c r="A28" s="806" t="s">
        <v>469</v>
      </c>
      <c r="B28" s="185">
        <v>600</v>
      </c>
      <c r="C28" s="185">
        <v>60014</v>
      </c>
      <c r="D28" s="842" t="s">
        <v>585</v>
      </c>
      <c r="E28" s="185" t="s">
        <v>547</v>
      </c>
      <c r="F28" s="185" t="s">
        <v>586</v>
      </c>
      <c r="G28" s="816">
        <v>4640</v>
      </c>
      <c r="H28" s="812"/>
      <c r="I28" s="137"/>
      <c r="J28" s="815">
        <v>20</v>
      </c>
      <c r="K28" s="815"/>
      <c r="L28" s="815"/>
      <c r="M28" s="815">
        <v>20</v>
      </c>
      <c r="N28" s="815">
        <v>4600</v>
      </c>
    </row>
    <row r="29" spans="1:14" ht="15.75">
      <c r="A29" s="806"/>
      <c r="B29" s="185"/>
      <c r="C29" s="185"/>
      <c r="D29" s="843" t="s">
        <v>653</v>
      </c>
      <c r="E29" s="185" t="s">
        <v>542</v>
      </c>
      <c r="F29" s="185"/>
      <c r="G29" s="816"/>
      <c r="H29" s="811"/>
      <c r="I29" s="71"/>
      <c r="J29" s="815"/>
      <c r="K29" s="815"/>
      <c r="L29" s="815"/>
      <c r="M29" s="815"/>
      <c r="N29" s="815"/>
    </row>
    <row r="30" spans="1:14" ht="15.75">
      <c r="A30" s="806"/>
      <c r="B30" s="185"/>
      <c r="C30" s="185"/>
      <c r="D30" s="184" t="s">
        <v>654</v>
      </c>
      <c r="E30" s="185"/>
      <c r="F30" s="185"/>
      <c r="G30" s="816"/>
      <c r="H30" s="811"/>
      <c r="I30" s="71"/>
      <c r="J30" s="815"/>
      <c r="K30" s="815"/>
      <c r="L30" s="815"/>
      <c r="M30" s="815"/>
      <c r="N30" s="815"/>
    </row>
    <row r="31" spans="1:14" ht="15.75">
      <c r="A31" s="84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9"/>
    </row>
    <row r="32" spans="1:14" ht="15.75">
      <c r="A32" s="800" t="s">
        <v>470</v>
      </c>
      <c r="B32" s="180">
        <v>754</v>
      </c>
      <c r="C32" s="180">
        <v>75411</v>
      </c>
      <c r="D32" s="807" t="s">
        <v>655</v>
      </c>
      <c r="E32" s="180" t="s">
        <v>592</v>
      </c>
      <c r="F32" s="180" t="s">
        <v>609</v>
      </c>
      <c r="G32" s="832">
        <v>7167.8</v>
      </c>
      <c r="H32" s="833">
        <v>5909.5</v>
      </c>
      <c r="I32" s="845"/>
      <c r="J32" s="834">
        <v>300</v>
      </c>
      <c r="K32" s="834">
        <v>500</v>
      </c>
      <c r="L32" s="834"/>
      <c r="M32" s="834">
        <f>G32-H32-J32-K32</f>
        <v>458.3000000000002</v>
      </c>
      <c r="N32" s="181"/>
    </row>
    <row r="33" spans="1:14" ht="15.75">
      <c r="A33" s="806"/>
      <c r="B33" s="185"/>
      <c r="C33" s="185"/>
      <c r="D33" s="807" t="s">
        <v>610</v>
      </c>
      <c r="E33" s="185" t="s">
        <v>594</v>
      </c>
      <c r="F33" s="185"/>
      <c r="G33" s="816"/>
      <c r="H33" s="812"/>
      <c r="I33" s="137"/>
      <c r="J33" s="815"/>
      <c r="K33" s="815"/>
      <c r="L33" s="815"/>
      <c r="M33" s="815"/>
      <c r="N33" s="184"/>
    </row>
    <row r="34" spans="1:14" ht="15.75">
      <c r="A34" s="818"/>
      <c r="B34" s="197"/>
      <c r="C34" s="197"/>
      <c r="D34" s="819"/>
      <c r="E34" s="197"/>
      <c r="F34" s="197"/>
      <c r="G34" s="836"/>
      <c r="H34" s="820"/>
      <c r="I34" s="846"/>
      <c r="J34" s="824"/>
      <c r="K34" s="824"/>
      <c r="L34" s="824"/>
      <c r="M34" s="824"/>
      <c r="N34" s="201"/>
    </row>
    <row r="35" spans="1:14" ht="15.75">
      <c r="A35" s="847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422"/>
    </row>
    <row r="36" spans="1:14" ht="15.75">
      <c r="A36" s="848"/>
      <c r="B36" s="849"/>
      <c r="C36" s="849"/>
      <c r="D36" s="393"/>
      <c r="E36" s="393"/>
      <c r="F36" s="393"/>
      <c r="G36" s="675"/>
      <c r="H36" s="850"/>
      <c r="I36" s="596"/>
      <c r="J36" s="851"/>
      <c r="K36" s="851"/>
      <c r="L36" s="675"/>
      <c r="M36" s="675"/>
      <c r="N36" s="181"/>
    </row>
    <row r="37" spans="1:14" ht="15.75">
      <c r="A37" s="826" t="s">
        <v>471</v>
      </c>
      <c r="B37" s="445">
        <v>801</v>
      </c>
      <c r="C37" s="445">
        <v>80120</v>
      </c>
      <c r="D37" s="852" t="s">
        <v>656</v>
      </c>
      <c r="E37" s="185" t="s">
        <v>601</v>
      </c>
      <c r="F37" s="853" t="s">
        <v>560</v>
      </c>
      <c r="G37" s="854">
        <v>461.5</v>
      </c>
      <c r="H37" s="855">
        <v>311.5</v>
      </c>
      <c r="I37" s="856"/>
      <c r="J37" s="857">
        <v>50</v>
      </c>
      <c r="K37" s="858"/>
      <c r="L37" s="859">
        <v>100</v>
      </c>
      <c r="M37" s="854"/>
      <c r="N37" s="184"/>
    </row>
    <row r="38" spans="1:14" ht="15.75">
      <c r="A38" s="826"/>
      <c r="B38" s="72"/>
      <c r="C38" s="72"/>
      <c r="D38" s="852" t="s">
        <v>657</v>
      </c>
      <c r="E38" s="185" t="s">
        <v>594</v>
      </c>
      <c r="F38" s="412"/>
      <c r="G38" s="682"/>
      <c r="H38" s="860"/>
      <c r="I38" s="137"/>
      <c r="J38" s="858"/>
      <c r="K38" s="858"/>
      <c r="L38" s="682"/>
      <c r="M38" s="682"/>
      <c r="N38" s="184"/>
    </row>
    <row r="39" spans="1:14" ht="15.75">
      <c r="A39" s="861"/>
      <c r="B39" s="665"/>
      <c r="C39" s="665"/>
      <c r="D39" s="862" t="s">
        <v>658</v>
      </c>
      <c r="E39" s="640"/>
      <c r="F39" s="640"/>
      <c r="G39" s="685"/>
      <c r="H39" s="863"/>
      <c r="I39" s="422"/>
      <c r="J39" s="711"/>
      <c r="K39" s="711"/>
      <c r="L39" s="685"/>
      <c r="M39" s="685"/>
      <c r="N39" s="201"/>
    </row>
    <row r="40" spans="1:14" ht="15.75">
      <c r="A40" s="826"/>
      <c r="B40" s="864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831"/>
    </row>
    <row r="41" spans="1:14" ht="15.75">
      <c r="A41" s="800" t="s">
        <v>472</v>
      </c>
      <c r="B41" s="865">
        <v>801</v>
      </c>
      <c r="C41" s="865">
        <v>80130</v>
      </c>
      <c r="D41" s="866" t="s">
        <v>659</v>
      </c>
      <c r="E41" s="867" t="s">
        <v>601</v>
      </c>
      <c r="F41" s="867" t="s">
        <v>551</v>
      </c>
      <c r="G41" s="868">
        <v>480</v>
      </c>
      <c r="H41" s="869">
        <v>2</v>
      </c>
      <c r="I41" s="870"/>
      <c r="J41" s="868">
        <v>345</v>
      </c>
      <c r="K41" s="868"/>
      <c r="L41" s="871">
        <v>80</v>
      </c>
      <c r="M41" s="868">
        <v>53</v>
      </c>
      <c r="N41" s="834"/>
    </row>
    <row r="42" spans="1:14" ht="15.75">
      <c r="A42" s="806"/>
      <c r="B42" s="872"/>
      <c r="C42" s="872"/>
      <c r="D42" s="842" t="s">
        <v>660</v>
      </c>
      <c r="E42" s="873" t="s">
        <v>594</v>
      </c>
      <c r="F42" s="872"/>
      <c r="G42" s="874"/>
      <c r="H42" s="875"/>
      <c r="I42" s="876"/>
      <c r="J42" s="874"/>
      <c r="K42" s="874"/>
      <c r="L42" s="877"/>
      <c r="M42" s="874"/>
      <c r="N42" s="815"/>
    </row>
    <row r="43" spans="1:14" ht="15.75">
      <c r="A43" s="818"/>
      <c r="B43" s="878"/>
      <c r="C43" s="878"/>
      <c r="D43" s="879" t="s">
        <v>661</v>
      </c>
      <c r="E43" s="878"/>
      <c r="F43" s="878"/>
      <c r="G43" s="880"/>
      <c r="H43" s="881"/>
      <c r="I43" s="882"/>
      <c r="J43" s="880"/>
      <c r="K43" s="880"/>
      <c r="L43" s="883"/>
      <c r="M43" s="880"/>
      <c r="N43" s="824"/>
    </row>
    <row r="44" spans="1:14" ht="15.75">
      <c r="A44" s="861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831"/>
    </row>
    <row r="45" spans="1:14" ht="15.75">
      <c r="A45" s="800" t="s">
        <v>473</v>
      </c>
      <c r="B45" s="180">
        <v>851</v>
      </c>
      <c r="C45" s="180">
        <v>85111</v>
      </c>
      <c r="D45" s="801" t="s">
        <v>655</v>
      </c>
      <c r="E45" s="180" t="s">
        <v>592</v>
      </c>
      <c r="F45" s="180" t="s">
        <v>628</v>
      </c>
      <c r="G45" s="884">
        <v>247075</v>
      </c>
      <c r="H45" s="885">
        <v>204959.159</v>
      </c>
      <c r="I45" s="886"/>
      <c r="J45" s="887">
        <v>500</v>
      </c>
      <c r="K45" s="832"/>
      <c r="L45" s="888"/>
      <c r="M45" s="888">
        <f>G45-H45-J45</f>
        <v>41615.840999999986</v>
      </c>
      <c r="N45" s="181"/>
    </row>
    <row r="46" spans="1:14" ht="15.75">
      <c r="A46" s="806"/>
      <c r="B46" s="185"/>
      <c r="C46" s="185"/>
      <c r="D46" s="807" t="s">
        <v>629</v>
      </c>
      <c r="E46" s="185" t="s">
        <v>594</v>
      </c>
      <c r="F46" s="185"/>
      <c r="G46" s="889"/>
      <c r="H46" s="890"/>
      <c r="I46" s="137"/>
      <c r="J46" s="891"/>
      <c r="K46" s="892"/>
      <c r="L46" s="893"/>
      <c r="M46" s="893"/>
      <c r="N46" s="184"/>
    </row>
    <row r="47" spans="1:14" ht="15.75">
      <c r="A47" s="818"/>
      <c r="B47" s="197"/>
      <c r="C47" s="197"/>
      <c r="D47" s="819"/>
      <c r="E47" s="197"/>
      <c r="F47" s="197"/>
      <c r="G47" s="894"/>
      <c r="H47" s="895"/>
      <c r="I47" s="422"/>
      <c r="J47" s="896"/>
      <c r="K47" s="897"/>
      <c r="L47" s="897"/>
      <c r="M47" s="897"/>
      <c r="N47" s="201"/>
    </row>
    <row r="48" spans="1:14" ht="15.75">
      <c r="A48" s="844"/>
      <c r="B48" s="188"/>
      <c r="C48" s="188"/>
      <c r="D48" s="188"/>
      <c r="E48" s="188"/>
      <c r="F48" s="188"/>
      <c r="G48" s="188"/>
      <c r="H48" s="139"/>
      <c r="I48" s="139"/>
      <c r="J48" s="188"/>
      <c r="K48" s="188"/>
      <c r="L48" s="188"/>
      <c r="M48" s="188"/>
      <c r="N48" s="831"/>
    </row>
    <row r="49" spans="1:14" ht="25.5" customHeight="1">
      <c r="A49" s="898"/>
      <c r="B49" s="209"/>
      <c r="C49" s="209"/>
      <c r="D49" s="899"/>
      <c r="E49" s="900" t="s">
        <v>662</v>
      </c>
      <c r="F49" s="900"/>
      <c r="G49" s="901">
        <f>G16+G21+G25+G28+G32+G37+G41+G45</f>
        <v>267065.3</v>
      </c>
      <c r="H49" s="902">
        <f>H16+H21+H25+H28+H32+H37+H41+H45</f>
        <v>212069.159</v>
      </c>
      <c r="I49" s="903"/>
      <c r="J49" s="904">
        <f>J16+J21+J25+J28+J32+J37+J41+J45</f>
        <v>2209</v>
      </c>
      <c r="K49" s="904">
        <f>K16+K21+K25+K28+K32+K37+K41+K45</f>
        <v>500</v>
      </c>
      <c r="L49" s="904">
        <f>L16+L21+L25+L28+L32+L37+L41+L45</f>
        <v>3892</v>
      </c>
      <c r="M49" s="901">
        <f>M16+M21+M25+M28+M32+M37+M41+M45</f>
        <v>43795.14099999999</v>
      </c>
      <c r="N49" s="904">
        <f>N16+N21+N25+N28+N32+N37+N41+N45</f>
        <v>4600</v>
      </c>
    </row>
    <row r="50" ht="15">
      <c r="A50" s="548" t="s">
        <v>663</v>
      </c>
    </row>
    <row r="51" spans="1:4" ht="15">
      <c r="A51" s="548" t="s">
        <v>664</v>
      </c>
      <c r="D51" s="548"/>
    </row>
    <row r="52" spans="1:4" ht="15">
      <c r="A52" s="548" t="s">
        <v>665</v>
      </c>
      <c r="D52" s="548"/>
    </row>
    <row r="53" spans="3:13" ht="15">
      <c r="C53" s="771" t="s">
        <v>666</v>
      </c>
      <c r="D53" s="905" t="s">
        <v>667</v>
      </c>
      <c r="E53" s="906"/>
      <c r="F53" s="906"/>
      <c r="G53" s="906"/>
      <c r="H53" s="906"/>
      <c r="I53" s="906"/>
      <c r="J53" s="906"/>
      <c r="K53" s="906"/>
      <c r="L53" s="906"/>
      <c r="M53" s="115"/>
    </row>
    <row r="54" spans="5:13" ht="15">
      <c r="E54" s="907"/>
      <c r="F54" s="907"/>
      <c r="G54" s="907"/>
      <c r="H54" s="907"/>
      <c r="I54" s="907"/>
      <c r="J54" s="907"/>
      <c r="K54" s="907"/>
      <c r="L54" s="907"/>
      <c r="M54" s="111"/>
    </row>
    <row r="55" spans="3:12" ht="32.25" customHeight="1">
      <c r="C55" s="908" t="s">
        <v>668</v>
      </c>
      <c r="D55" s="909" t="s">
        <v>669</v>
      </c>
      <c r="E55" s="910"/>
      <c r="F55" s="910"/>
      <c r="G55" s="910"/>
      <c r="H55" s="910"/>
      <c r="I55" s="910"/>
      <c r="J55" s="910"/>
      <c r="K55" s="910"/>
      <c r="L55" s="910"/>
    </row>
    <row r="56" spans="3:14" ht="36" customHeight="1">
      <c r="C56" s="908" t="s">
        <v>670</v>
      </c>
      <c r="D56" s="909" t="s">
        <v>671</v>
      </c>
      <c r="E56" s="911"/>
      <c r="F56" s="911"/>
      <c r="G56" s="911"/>
      <c r="H56" s="911"/>
      <c r="I56" s="911"/>
      <c r="J56" s="911"/>
      <c r="K56" s="911"/>
      <c r="L56" s="911"/>
      <c r="M56" s="911"/>
      <c r="N56" s="911"/>
    </row>
    <row r="57" spans="3:14" ht="46.5" customHeight="1">
      <c r="C57" s="908" t="s">
        <v>672</v>
      </c>
      <c r="D57" s="912" t="s">
        <v>673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1"/>
    </row>
    <row r="58" spans="3:12" ht="15">
      <c r="C58" s="771" t="s">
        <v>674</v>
      </c>
      <c r="D58" s="905" t="s">
        <v>675</v>
      </c>
      <c r="E58" s="906"/>
      <c r="F58" s="906"/>
      <c r="G58" s="906"/>
      <c r="H58" s="906"/>
      <c r="I58" s="906"/>
      <c r="J58" s="906"/>
      <c r="K58" s="906"/>
      <c r="L58" s="906"/>
    </row>
    <row r="59" spans="3:12" ht="15">
      <c r="C59" s="771" t="s">
        <v>676</v>
      </c>
      <c r="D59" s="772" t="s">
        <v>677</v>
      </c>
      <c r="E59" s="907"/>
      <c r="F59" s="907"/>
      <c r="G59" s="907"/>
      <c r="H59" s="907"/>
      <c r="I59" s="907"/>
      <c r="J59" s="907"/>
      <c r="K59" s="907"/>
      <c r="L59" s="907"/>
    </row>
    <row r="60" ht="15">
      <c r="D60" s="772" t="s">
        <v>678</v>
      </c>
    </row>
  </sheetData>
  <mergeCells count="35">
    <mergeCell ref="H9:I13"/>
    <mergeCell ref="J9:N9"/>
    <mergeCell ref="J10:L10"/>
    <mergeCell ref="A6:N6"/>
    <mergeCell ref="H14:I14"/>
    <mergeCell ref="H15:I15"/>
    <mergeCell ref="H16:I16"/>
    <mergeCell ref="H17:I17"/>
    <mergeCell ref="H18:I18"/>
    <mergeCell ref="H20:I20"/>
    <mergeCell ref="H21:I21"/>
    <mergeCell ref="H22:I22"/>
    <mergeCell ref="H25:I25"/>
    <mergeCell ref="H32:I32"/>
    <mergeCell ref="H33:I33"/>
    <mergeCell ref="A35:N35"/>
    <mergeCell ref="A31:N31"/>
    <mergeCell ref="H28:I28"/>
    <mergeCell ref="H36:I36"/>
    <mergeCell ref="H37:I37"/>
    <mergeCell ref="H38:I38"/>
    <mergeCell ref="H39:I39"/>
    <mergeCell ref="B40:M40"/>
    <mergeCell ref="H41:I41"/>
    <mergeCell ref="B44:M44"/>
    <mergeCell ref="H45:I45"/>
    <mergeCell ref="H46:I46"/>
    <mergeCell ref="D55:L55"/>
    <mergeCell ref="D56:N56"/>
    <mergeCell ref="D58:L58"/>
    <mergeCell ref="H47:I47"/>
    <mergeCell ref="A48:M48"/>
    <mergeCell ref="H49:I49"/>
    <mergeCell ref="D53:M53"/>
    <mergeCell ref="D57:M57"/>
  </mergeCells>
  <printOptions/>
  <pageMargins left="0.4" right="0.36" top="0.27" bottom="0.44" header="0.29" footer="0.31"/>
  <pageSetup horizontalDpi="600" verticalDpi="600" orientation="landscape" paperSize="9" scale="66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60"/>
  <sheetViews>
    <sheetView view="pageBreakPreview" zoomScale="75" zoomScaleSheetLayoutView="75" workbookViewId="0" topLeftCell="A1">
      <selection activeCell="J11" sqref="J11"/>
    </sheetView>
  </sheetViews>
  <sheetFormatPr defaultColWidth="9.140625" defaultRowHeight="12.75"/>
  <cols>
    <col min="1" max="1" width="5.00390625" style="0" customWidth="1"/>
    <col min="2" max="2" width="28.57421875" style="0" customWidth="1"/>
    <col min="4" max="4" width="9.28125" style="0" bestFit="1" customWidth="1"/>
    <col min="5" max="8" width="10.421875" style="0" bestFit="1" customWidth="1"/>
    <col min="9" max="9" width="9.28125" style="0" bestFit="1" customWidth="1"/>
    <col min="12" max="12" width="9.28125" style="0" bestFit="1" customWidth="1"/>
    <col min="13" max="13" width="11.140625" style="0" customWidth="1"/>
    <col min="17" max="17" width="10.421875" style="0" bestFit="1" customWidth="1"/>
  </cols>
  <sheetData>
    <row r="2" spans="1:17" ht="12.75">
      <c r="A2" s="913" t="s">
        <v>679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</row>
    <row r="3" spans="1:17" ht="26.25" customHeight="1">
      <c r="A3" s="914"/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</row>
    <row r="6" spans="1:17" ht="12.75">
      <c r="A6" s="915" t="s">
        <v>411</v>
      </c>
      <c r="B6" s="915" t="s">
        <v>680</v>
      </c>
      <c r="C6" s="916" t="s">
        <v>681</v>
      </c>
      <c r="D6" s="917" t="s">
        <v>682</v>
      </c>
      <c r="E6" s="916" t="s">
        <v>683</v>
      </c>
      <c r="F6" s="918" t="s">
        <v>684</v>
      </c>
      <c r="G6" s="918"/>
      <c r="H6" s="919"/>
      <c r="I6" s="918" t="s">
        <v>685</v>
      </c>
      <c r="J6" s="918"/>
      <c r="K6" s="918"/>
      <c r="L6" s="918"/>
      <c r="M6" s="918"/>
      <c r="N6" s="918"/>
      <c r="O6" s="918"/>
      <c r="P6" s="918"/>
      <c r="Q6" s="918"/>
    </row>
    <row r="7" spans="1:17" ht="12.75">
      <c r="A7" s="915"/>
      <c r="B7" s="915"/>
      <c r="C7" s="920"/>
      <c r="D7" s="920"/>
      <c r="E7" s="920"/>
      <c r="F7" s="917" t="s">
        <v>686</v>
      </c>
      <c r="G7" s="917" t="s">
        <v>687</v>
      </c>
      <c r="H7" s="921"/>
      <c r="I7" s="918" t="s">
        <v>517</v>
      </c>
      <c r="J7" s="918"/>
      <c r="K7" s="918"/>
      <c r="L7" s="918"/>
      <c r="M7" s="918"/>
      <c r="N7" s="918"/>
      <c r="O7" s="918"/>
      <c r="P7" s="918"/>
      <c r="Q7" s="918"/>
    </row>
    <row r="8" spans="1:17" ht="12.75">
      <c r="A8" s="915"/>
      <c r="B8" s="915"/>
      <c r="C8" s="920"/>
      <c r="D8" s="920"/>
      <c r="E8" s="920"/>
      <c r="F8" s="918"/>
      <c r="G8" s="918"/>
      <c r="H8" s="922" t="s">
        <v>688</v>
      </c>
      <c r="I8" s="918" t="s">
        <v>689</v>
      </c>
      <c r="J8" s="918"/>
      <c r="K8" s="918"/>
      <c r="L8" s="918"/>
      <c r="M8" s="918"/>
      <c r="N8" s="918"/>
      <c r="O8" s="918"/>
      <c r="P8" s="918"/>
      <c r="Q8" s="918"/>
    </row>
    <row r="9" spans="1:17" ht="12.75">
      <c r="A9" s="915"/>
      <c r="B9" s="915"/>
      <c r="C9" s="920"/>
      <c r="D9" s="920"/>
      <c r="E9" s="920"/>
      <c r="F9" s="918"/>
      <c r="G9" s="918"/>
      <c r="H9" s="923"/>
      <c r="I9" s="918" t="s">
        <v>686</v>
      </c>
      <c r="J9" s="918"/>
      <c r="K9" s="918"/>
      <c r="L9" s="918"/>
      <c r="M9" s="918" t="s">
        <v>687</v>
      </c>
      <c r="N9" s="918"/>
      <c r="O9" s="918"/>
      <c r="P9" s="918"/>
      <c r="Q9" s="918"/>
    </row>
    <row r="10" spans="1:17" ht="12.75">
      <c r="A10" s="915"/>
      <c r="B10" s="915"/>
      <c r="C10" s="920"/>
      <c r="D10" s="920"/>
      <c r="E10" s="920"/>
      <c r="F10" s="918"/>
      <c r="G10" s="918"/>
      <c r="H10" s="923"/>
      <c r="I10" s="917" t="s">
        <v>688</v>
      </c>
      <c r="J10" s="918" t="s">
        <v>690</v>
      </c>
      <c r="K10" s="918"/>
      <c r="L10" s="918"/>
      <c r="M10" s="917" t="s">
        <v>688</v>
      </c>
      <c r="N10" s="918" t="s">
        <v>690</v>
      </c>
      <c r="O10" s="918"/>
      <c r="P10" s="918"/>
      <c r="Q10" s="918"/>
    </row>
    <row r="11" spans="1:19" ht="104.25" customHeight="1">
      <c r="A11" s="915"/>
      <c r="B11" s="915"/>
      <c r="C11" s="920"/>
      <c r="D11" s="920"/>
      <c r="E11" s="920"/>
      <c r="F11" s="918"/>
      <c r="G11" s="918"/>
      <c r="H11" s="924"/>
      <c r="I11" s="920"/>
      <c r="J11" s="921" t="s">
        <v>691</v>
      </c>
      <c r="K11" s="921" t="s">
        <v>692</v>
      </c>
      <c r="L11" s="921" t="s">
        <v>693</v>
      </c>
      <c r="M11" s="917"/>
      <c r="N11" s="925" t="s">
        <v>694</v>
      </c>
      <c r="O11" s="921" t="s">
        <v>695</v>
      </c>
      <c r="P11" s="921" t="s">
        <v>692</v>
      </c>
      <c r="Q11" s="921" t="s">
        <v>693</v>
      </c>
      <c r="R11" s="926"/>
      <c r="S11" s="927"/>
    </row>
    <row r="12" spans="1:17" s="930" customFormat="1" ht="11.25">
      <c r="A12" s="928"/>
      <c r="B12" s="928"/>
      <c r="C12" s="928"/>
      <c r="D12" s="928"/>
      <c r="E12" s="929" t="s">
        <v>696</v>
      </c>
      <c r="F12" s="928"/>
      <c r="G12" s="928"/>
      <c r="H12" s="929" t="s">
        <v>697</v>
      </c>
      <c r="I12" s="929" t="s">
        <v>698</v>
      </c>
      <c r="J12" s="928"/>
      <c r="K12" s="928"/>
      <c r="L12" s="928"/>
      <c r="M12" s="928" t="s">
        <v>699</v>
      </c>
      <c r="N12" s="928"/>
      <c r="O12" s="928"/>
      <c r="P12" s="928"/>
      <c r="Q12" s="928"/>
    </row>
    <row r="13" spans="1:17" ht="12.75">
      <c r="A13" s="919" t="s">
        <v>466</v>
      </c>
      <c r="B13" s="919" t="s">
        <v>467</v>
      </c>
      <c r="C13" s="919" t="s">
        <v>468</v>
      </c>
      <c r="D13" s="919" t="s">
        <v>469</v>
      </c>
      <c r="E13" s="919" t="s">
        <v>470</v>
      </c>
      <c r="F13" s="919" t="s">
        <v>471</v>
      </c>
      <c r="G13" s="919" t="s">
        <v>472</v>
      </c>
      <c r="H13" s="919" t="s">
        <v>473</v>
      </c>
      <c r="I13" s="919" t="s">
        <v>474</v>
      </c>
      <c r="J13" s="919" t="s">
        <v>565</v>
      </c>
      <c r="K13" s="919" t="s">
        <v>568</v>
      </c>
      <c r="L13" s="919" t="s">
        <v>571</v>
      </c>
      <c r="M13" s="919" t="s">
        <v>573</v>
      </c>
      <c r="N13" s="919" t="s">
        <v>575</v>
      </c>
      <c r="O13" s="919" t="s">
        <v>577</v>
      </c>
      <c r="P13" s="919" t="s">
        <v>580</v>
      </c>
      <c r="Q13" s="919" t="s">
        <v>584</v>
      </c>
    </row>
    <row r="14" spans="1:17" ht="12.75">
      <c r="A14" s="864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9"/>
    </row>
    <row r="15" spans="1:17" ht="12.75">
      <c r="A15" s="931" t="s">
        <v>700</v>
      </c>
      <c r="B15" s="932" t="s">
        <v>701</v>
      </c>
      <c r="C15" s="933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4"/>
    </row>
    <row r="16" spans="1:17" ht="12.75">
      <c r="A16" s="935"/>
      <c r="B16" s="936" t="s">
        <v>702</v>
      </c>
      <c r="C16" s="937"/>
      <c r="D16" s="938"/>
      <c r="E16" s="938"/>
      <c r="F16" s="938"/>
      <c r="G16" s="938"/>
      <c r="H16" s="938"/>
      <c r="I16" s="938"/>
      <c r="J16" s="938"/>
      <c r="K16" s="938"/>
      <c r="L16" s="938"/>
      <c r="M16" s="938"/>
      <c r="N16" s="938"/>
      <c r="O16" s="938"/>
      <c r="P16" s="938"/>
      <c r="Q16" s="939"/>
    </row>
    <row r="17" spans="1:17" ht="12.75">
      <c r="A17" s="935"/>
      <c r="B17" s="936" t="s">
        <v>703</v>
      </c>
      <c r="C17" s="937" t="s">
        <v>704</v>
      </c>
      <c r="D17" s="938"/>
      <c r="E17" s="938"/>
      <c r="F17" s="938"/>
      <c r="G17" s="938"/>
      <c r="H17" s="938"/>
      <c r="I17" s="938"/>
      <c r="J17" s="938"/>
      <c r="K17" s="938"/>
      <c r="L17" s="938"/>
      <c r="M17" s="938"/>
      <c r="N17" s="938"/>
      <c r="O17" s="938"/>
      <c r="P17" s="938"/>
      <c r="Q17" s="939"/>
    </row>
    <row r="18" spans="1:17" ht="12.75">
      <c r="A18" s="935"/>
      <c r="B18" s="936" t="s">
        <v>705</v>
      </c>
      <c r="C18" s="937" t="s">
        <v>706</v>
      </c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8"/>
      <c r="P18" s="938"/>
      <c r="Q18" s="939"/>
    </row>
    <row r="19" spans="1:17" ht="12.75">
      <c r="A19" s="935"/>
      <c r="B19" s="936" t="s">
        <v>707</v>
      </c>
      <c r="C19" s="940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41"/>
      <c r="P19" s="941"/>
      <c r="Q19" s="942"/>
    </row>
    <row r="20" spans="1:17" ht="12.75">
      <c r="A20" s="943"/>
      <c r="B20" s="944"/>
      <c r="C20" s="943"/>
      <c r="D20" s="943"/>
      <c r="E20" s="944"/>
      <c r="F20" s="943"/>
      <c r="G20" s="944"/>
      <c r="H20" s="943"/>
      <c r="I20" s="944"/>
      <c r="J20" s="943"/>
      <c r="K20" s="944"/>
      <c r="L20" s="943"/>
      <c r="M20" s="944"/>
      <c r="N20" s="943"/>
      <c r="O20" s="944"/>
      <c r="P20" s="943"/>
      <c r="Q20" s="943"/>
    </row>
    <row r="21" spans="1:18" ht="12.75">
      <c r="A21" s="943" t="s">
        <v>708</v>
      </c>
      <c r="B21" s="945" t="s">
        <v>709</v>
      </c>
      <c r="C21" s="943"/>
      <c r="D21" s="601">
        <v>600</v>
      </c>
      <c r="E21" s="946">
        <v>1070000</v>
      </c>
      <c r="F21" s="947">
        <v>357500</v>
      </c>
      <c r="G21" s="946">
        <v>712500</v>
      </c>
      <c r="H21" s="947">
        <f>I21+M21</f>
        <v>950000</v>
      </c>
      <c r="I21" s="946">
        <f>J21+K21+L21</f>
        <v>237500</v>
      </c>
      <c r="J21" s="947"/>
      <c r="K21" s="946"/>
      <c r="L21" s="947">
        <v>237500</v>
      </c>
      <c r="M21" s="946">
        <f>N21+O21+P21+Q21</f>
        <v>712500</v>
      </c>
      <c r="N21" s="947"/>
      <c r="O21" s="946"/>
      <c r="P21" s="947"/>
      <c r="Q21" s="947">
        <v>712500</v>
      </c>
      <c r="R21" s="948"/>
    </row>
    <row r="22" spans="1:18" ht="12.75">
      <c r="A22" s="943"/>
      <c r="B22" s="945" t="s">
        <v>710</v>
      </c>
      <c r="C22" s="943"/>
      <c r="D22" s="601">
        <v>60014</v>
      </c>
      <c r="E22" s="946"/>
      <c r="F22" s="947"/>
      <c r="G22" s="946"/>
      <c r="H22" s="947"/>
      <c r="I22" s="946"/>
      <c r="J22" s="947"/>
      <c r="K22" s="946"/>
      <c r="L22" s="947"/>
      <c r="M22" s="946"/>
      <c r="N22" s="947"/>
      <c r="O22" s="946"/>
      <c r="P22" s="947"/>
      <c r="Q22" s="947"/>
      <c r="R22" s="948"/>
    </row>
    <row r="23" spans="1:18" ht="12.75">
      <c r="A23" s="943"/>
      <c r="B23" s="945" t="s">
        <v>711</v>
      </c>
      <c r="C23" s="943"/>
      <c r="D23" s="943"/>
      <c r="E23" s="946"/>
      <c r="F23" s="947"/>
      <c r="G23" s="946"/>
      <c r="H23" s="947"/>
      <c r="I23" s="946"/>
      <c r="J23" s="947"/>
      <c r="K23" s="946"/>
      <c r="L23" s="947"/>
      <c r="M23" s="946"/>
      <c r="N23" s="947"/>
      <c r="O23" s="946"/>
      <c r="P23" s="947"/>
      <c r="Q23" s="947"/>
      <c r="R23" s="948"/>
    </row>
    <row r="24" spans="1:18" ht="12.75">
      <c r="A24" s="949"/>
      <c r="B24" s="950"/>
      <c r="C24" s="949"/>
      <c r="D24" s="949"/>
      <c r="E24" s="951"/>
      <c r="F24" s="952"/>
      <c r="G24" s="951"/>
      <c r="H24" s="952"/>
      <c r="I24" s="951"/>
      <c r="J24" s="952"/>
      <c r="K24" s="951"/>
      <c r="L24" s="952"/>
      <c r="M24" s="951"/>
      <c r="N24" s="952"/>
      <c r="O24" s="951"/>
      <c r="P24" s="952"/>
      <c r="Q24" s="952"/>
      <c r="R24" s="948"/>
    </row>
    <row r="25" spans="1:18" ht="12.75">
      <c r="A25" s="864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  <c r="R25" s="948"/>
    </row>
    <row r="26" spans="1:17" ht="12.75">
      <c r="A26" s="935"/>
      <c r="B26" s="936" t="s">
        <v>702</v>
      </c>
      <c r="C26" s="937"/>
      <c r="D26" s="938"/>
      <c r="E26" s="938"/>
      <c r="F26" s="938"/>
      <c r="G26" s="938"/>
      <c r="H26" s="938"/>
      <c r="I26" s="938"/>
      <c r="J26" s="938"/>
      <c r="K26" s="938"/>
      <c r="L26" s="938"/>
      <c r="M26" s="938"/>
      <c r="N26" s="938"/>
      <c r="O26" s="938"/>
      <c r="P26" s="938"/>
      <c r="Q26" s="939"/>
    </row>
    <row r="27" spans="1:17" ht="12.75">
      <c r="A27" s="935"/>
      <c r="B27" s="936" t="s">
        <v>703</v>
      </c>
      <c r="C27" s="937" t="s">
        <v>712</v>
      </c>
      <c r="D27" s="938"/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38"/>
      <c r="Q27" s="939"/>
    </row>
    <row r="28" spans="1:17" ht="12.75">
      <c r="A28" s="935"/>
      <c r="B28" s="936" t="s">
        <v>705</v>
      </c>
      <c r="C28" s="937" t="s">
        <v>713</v>
      </c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9"/>
    </row>
    <row r="29" spans="1:17" ht="12.75">
      <c r="A29" s="935"/>
      <c r="B29" s="936" t="s">
        <v>707</v>
      </c>
      <c r="C29" s="940"/>
      <c r="D29" s="941"/>
      <c r="E29" s="941"/>
      <c r="F29" s="941"/>
      <c r="G29" s="941"/>
      <c r="H29" s="941"/>
      <c r="I29" s="941"/>
      <c r="J29" s="941"/>
      <c r="K29" s="941"/>
      <c r="L29" s="941"/>
      <c r="M29" s="941"/>
      <c r="N29" s="941"/>
      <c r="O29" s="941"/>
      <c r="P29" s="941"/>
      <c r="Q29" s="942"/>
    </row>
    <row r="30" spans="1:17" ht="12.75">
      <c r="A30" s="943"/>
      <c r="B30" s="944"/>
      <c r="C30" s="943"/>
      <c r="D30" s="943"/>
      <c r="E30" s="944"/>
      <c r="F30" s="943"/>
      <c r="G30" s="944"/>
      <c r="H30" s="943"/>
      <c r="I30" s="944"/>
      <c r="J30" s="943"/>
      <c r="K30" s="944"/>
      <c r="L30" s="943"/>
      <c r="M30" s="944"/>
      <c r="N30" s="943"/>
      <c r="O30" s="944"/>
      <c r="P30" s="943"/>
      <c r="Q30" s="943"/>
    </row>
    <row r="31" spans="1:18" ht="12.75">
      <c r="A31" s="943" t="s">
        <v>714</v>
      </c>
      <c r="B31" s="945" t="s">
        <v>715</v>
      </c>
      <c r="C31" s="943"/>
      <c r="D31" s="601">
        <v>600</v>
      </c>
      <c r="E31" s="946">
        <v>2963000</v>
      </c>
      <c r="F31" s="947">
        <v>1091000</v>
      </c>
      <c r="G31" s="946">
        <v>1872000</v>
      </c>
      <c r="H31" s="947">
        <f>I31+M31</f>
        <v>2496000</v>
      </c>
      <c r="I31" s="946">
        <f>J31+K31+L31</f>
        <v>624000</v>
      </c>
      <c r="J31" s="947">
        <v>441500</v>
      </c>
      <c r="K31" s="946"/>
      <c r="L31" s="947">
        <v>182500</v>
      </c>
      <c r="M31" s="946">
        <f>N31+O31+P31+Q31</f>
        <v>1872000</v>
      </c>
      <c r="N31" s="947"/>
      <c r="O31" s="946"/>
      <c r="P31" s="947"/>
      <c r="Q31" s="947">
        <v>1872000</v>
      </c>
      <c r="R31" s="948"/>
    </row>
    <row r="32" spans="1:18" ht="12.75">
      <c r="A32" s="943"/>
      <c r="B32" s="945" t="s">
        <v>716</v>
      </c>
      <c r="C32" s="943"/>
      <c r="D32" s="601">
        <v>60014</v>
      </c>
      <c r="E32" s="946"/>
      <c r="F32" s="947"/>
      <c r="G32" s="946"/>
      <c r="H32" s="947"/>
      <c r="I32" s="946"/>
      <c r="J32" s="947"/>
      <c r="K32" s="946"/>
      <c r="L32" s="947"/>
      <c r="M32" s="946"/>
      <c r="N32" s="947"/>
      <c r="O32" s="946"/>
      <c r="P32" s="947"/>
      <c r="Q32" s="947"/>
      <c r="R32" s="948"/>
    </row>
    <row r="33" spans="1:18" ht="12.75">
      <c r="A33" s="943"/>
      <c r="B33" s="945" t="s">
        <v>717</v>
      </c>
      <c r="C33" s="943"/>
      <c r="D33" s="943"/>
      <c r="E33" s="946"/>
      <c r="F33" s="947"/>
      <c r="G33" s="946"/>
      <c r="H33" s="947"/>
      <c r="I33" s="946"/>
      <c r="J33" s="947"/>
      <c r="K33" s="946"/>
      <c r="L33" s="947"/>
      <c r="M33" s="946"/>
      <c r="N33" s="947"/>
      <c r="O33" s="946"/>
      <c r="P33" s="947"/>
      <c r="Q33" s="947"/>
      <c r="R33" s="948"/>
    </row>
    <row r="34" spans="1:18" ht="12.75">
      <c r="A34" s="949"/>
      <c r="B34" s="950"/>
      <c r="C34" s="949"/>
      <c r="D34" s="949"/>
      <c r="E34" s="951"/>
      <c r="F34" s="952"/>
      <c r="G34" s="951"/>
      <c r="H34" s="952"/>
      <c r="I34" s="951"/>
      <c r="J34" s="952"/>
      <c r="K34" s="951"/>
      <c r="L34" s="952"/>
      <c r="M34" s="951"/>
      <c r="N34" s="952"/>
      <c r="O34" s="951"/>
      <c r="P34" s="952"/>
      <c r="Q34" s="952"/>
      <c r="R34" s="948"/>
    </row>
    <row r="35" spans="1:18" ht="12.75">
      <c r="A35" s="864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948"/>
    </row>
    <row r="36" spans="1:17" ht="12.75">
      <c r="A36" s="931"/>
      <c r="B36" s="932" t="s">
        <v>702</v>
      </c>
      <c r="C36" s="953"/>
      <c r="D36" s="954"/>
      <c r="E36" s="954"/>
      <c r="F36" s="954"/>
      <c r="G36" s="954"/>
      <c r="H36" s="954"/>
      <c r="I36" s="954"/>
      <c r="J36" s="954"/>
      <c r="K36" s="954"/>
      <c r="L36" s="954"/>
      <c r="M36" s="954"/>
      <c r="N36" s="954"/>
      <c r="O36" s="954"/>
      <c r="P36" s="954"/>
      <c r="Q36" s="955"/>
    </row>
    <row r="37" spans="1:17" ht="12.75">
      <c r="A37" s="935"/>
      <c r="B37" s="936" t="s">
        <v>703</v>
      </c>
      <c r="C37" s="937" t="s">
        <v>712</v>
      </c>
      <c r="D37" s="938"/>
      <c r="E37" s="938"/>
      <c r="F37" s="938"/>
      <c r="G37" s="938"/>
      <c r="H37" s="938"/>
      <c r="I37" s="938"/>
      <c r="J37" s="938"/>
      <c r="K37" s="938"/>
      <c r="L37" s="938"/>
      <c r="M37" s="938"/>
      <c r="N37" s="938"/>
      <c r="O37" s="938"/>
      <c r="P37" s="938"/>
      <c r="Q37" s="939"/>
    </row>
    <row r="38" spans="1:17" ht="12.75">
      <c r="A38" s="935"/>
      <c r="B38" s="936" t="s">
        <v>705</v>
      </c>
      <c r="C38" s="937" t="s">
        <v>718</v>
      </c>
      <c r="D38" s="938"/>
      <c r="E38" s="938"/>
      <c r="F38" s="938"/>
      <c r="G38" s="938"/>
      <c r="H38" s="938"/>
      <c r="I38" s="938"/>
      <c r="J38" s="938"/>
      <c r="K38" s="938"/>
      <c r="L38" s="938"/>
      <c r="M38" s="938"/>
      <c r="N38" s="938"/>
      <c r="O38" s="938"/>
      <c r="P38" s="938"/>
      <c r="Q38" s="939"/>
    </row>
    <row r="39" spans="1:17" ht="12.75">
      <c r="A39" s="935"/>
      <c r="B39" s="936" t="s">
        <v>707</v>
      </c>
      <c r="C39" s="940"/>
      <c r="D39" s="941"/>
      <c r="E39" s="941"/>
      <c r="F39" s="941"/>
      <c r="G39" s="941"/>
      <c r="H39" s="941"/>
      <c r="I39" s="941"/>
      <c r="J39" s="941"/>
      <c r="K39" s="941"/>
      <c r="L39" s="941"/>
      <c r="M39" s="941"/>
      <c r="N39" s="941"/>
      <c r="O39" s="941"/>
      <c r="P39" s="941"/>
      <c r="Q39" s="942"/>
    </row>
    <row r="40" spans="1:17" ht="12.75">
      <c r="A40" s="943"/>
      <c r="B40" s="944"/>
      <c r="C40" s="943"/>
      <c r="D40" s="943"/>
      <c r="E40" s="944"/>
      <c r="F40" s="943"/>
      <c r="G40" s="944"/>
      <c r="H40" s="943"/>
      <c r="I40" s="944"/>
      <c r="J40" s="943"/>
      <c r="K40" s="944"/>
      <c r="L40" s="943"/>
      <c r="M40" s="944"/>
      <c r="N40" s="943"/>
      <c r="O40" s="944"/>
      <c r="P40" s="943"/>
      <c r="Q40" s="943"/>
    </row>
    <row r="41" spans="1:18" ht="12.75">
      <c r="A41" s="943" t="s">
        <v>719</v>
      </c>
      <c r="B41" s="945" t="s">
        <v>720</v>
      </c>
      <c r="C41" s="943"/>
      <c r="D41" s="601">
        <v>600</v>
      </c>
      <c r="E41" s="946">
        <v>3208000</v>
      </c>
      <c r="F41" s="947">
        <v>1027000</v>
      </c>
      <c r="G41" s="946">
        <v>2181000</v>
      </c>
      <c r="H41" s="947">
        <f>I41+M41</f>
        <v>1260000</v>
      </c>
      <c r="I41" s="946">
        <f>J41+K41+L41</f>
        <v>315000</v>
      </c>
      <c r="J41" s="947"/>
      <c r="K41" s="946"/>
      <c r="L41" s="947">
        <v>315000</v>
      </c>
      <c r="M41" s="946">
        <f>N41+O41+P41+Q41</f>
        <v>945000</v>
      </c>
      <c r="N41" s="947"/>
      <c r="O41" s="946"/>
      <c r="P41" s="947"/>
      <c r="Q41" s="947">
        <v>945000</v>
      </c>
      <c r="R41" s="948"/>
    </row>
    <row r="42" spans="1:18" ht="12.75">
      <c r="A42" s="943"/>
      <c r="B42" s="945" t="s">
        <v>721</v>
      </c>
      <c r="C42" s="943"/>
      <c r="D42" s="601">
        <v>60014</v>
      </c>
      <c r="E42" s="946"/>
      <c r="F42" s="947"/>
      <c r="G42" s="946"/>
      <c r="H42" s="947"/>
      <c r="I42" s="946"/>
      <c r="J42" s="947"/>
      <c r="K42" s="946"/>
      <c r="L42" s="947"/>
      <c r="M42" s="946"/>
      <c r="N42" s="947"/>
      <c r="O42" s="946"/>
      <c r="P42" s="947"/>
      <c r="Q42" s="947"/>
      <c r="R42" s="948"/>
    </row>
    <row r="43" spans="1:18" ht="12.75">
      <c r="A43" s="943"/>
      <c r="B43" s="945" t="s">
        <v>722</v>
      </c>
      <c r="C43" s="943"/>
      <c r="D43" s="943"/>
      <c r="E43" s="946"/>
      <c r="F43" s="947"/>
      <c r="G43" s="946"/>
      <c r="H43" s="947"/>
      <c r="I43" s="946"/>
      <c r="J43" s="947"/>
      <c r="K43" s="946"/>
      <c r="L43" s="947"/>
      <c r="M43" s="946"/>
      <c r="N43" s="947"/>
      <c r="O43" s="946"/>
      <c r="P43" s="947"/>
      <c r="Q43" s="947"/>
      <c r="R43" s="948"/>
    </row>
    <row r="44" spans="1:18" ht="12.75">
      <c r="A44" s="949"/>
      <c r="B44" s="956" t="s">
        <v>723</v>
      </c>
      <c r="C44" s="949"/>
      <c r="D44" s="949"/>
      <c r="E44" s="951"/>
      <c r="F44" s="952"/>
      <c r="G44" s="951"/>
      <c r="H44" s="952"/>
      <c r="I44" s="951"/>
      <c r="J44" s="952"/>
      <c r="K44" s="951"/>
      <c r="L44" s="952"/>
      <c r="M44" s="951"/>
      <c r="N44" s="952"/>
      <c r="O44" s="951"/>
      <c r="P44" s="952"/>
      <c r="Q44" s="952"/>
      <c r="R44" s="948"/>
    </row>
    <row r="45" spans="1:18" ht="12.75">
      <c r="A45" s="864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9"/>
      <c r="R45" s="948"/>
    </row>
    <row r="46" spans="1:17" ht="12.75">
      <c r="A46" s="957"/>
      <c r="B46" s="958" t="s">
        <v>702</v>
      </c>
      <c r="C46" s="959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1"/>
    </row>
    <row r="47" spans="1:17" ht="12.75">
      <c r="A47" s="957"/>
      <c r="B47" s="958" t="s">
        <v>703</v>
      </c>
      <c r="C47" s="959" t="s">
        <v>724</v>
      </c>
      <c r="D47" s="960"/>
      <c r="E47" s="960"/>
      <c r="F47" s="960"/>
      <c r="G47" s="960"/>
      <c r="H47" s="960"/>
      <c r="I47" s="960"/>
      <c r="J47" s="960"/>
      <c r="K47" s="960"/>
      <c r="L47" s="960"/>
      <c r="M47" s="960"/>
      <c r="N47" s="960"/>
      <c r="O47" s="960"/>
      <c r="P47" s="960"/>
      <c r="Q47" s="961"/>
    </row>
    <row r="48" spans="1:17" ht="12.75">
      <c r="A48" s="957"/>
      <c r="B48" s="958" t="s">
        <v>705</v>
      </c>
      <c r="C48" s="959" t="s">
        <v>706</v>
      </c>
      <c r="D48" s="960"/>
      <c r="E48" s="960"/>
      <c r="F48" s="960"/>
      <c r="G48" s="960"/>
      <c r="H48" s="960"/>
      <c r="I48" s="960"/>
      <c r="J48" s="960"/>
      <c r="K48" s="960"/>
      <c r="L48" s="960"/>
      <c r="M48" s="960"/>
      <c r="N48" s="960"/>
      <c r="O48" s="960"/>
      <c r="P48" s="960"/>
      <c r="Q48" s="961"/>
    </row>
    <row r="49" spans="1:17" ht="12.75">
      <c r="A49" s="957"/>
      <c r="B49" s="958" t="s">
        <v>707</v>
      </c>
      <c r="C49" s="764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</row>
    <row r="50" spans="1:17" ht="12.75">
      <c r="A50" s="962"/>
      <c r="B50" s="963"/>
      <c r="C50" s="962"/>
      <c r="D50" s="962"/>
      <c r="E50" s="963"/>
      <c r="F50" s="962"/>
      <c r="G50" s="963"/>
      <c r="H50" s="962"/>
      <c r="I50" s="963"/>
      <c r="J50" s="962"/>
      <c r="K50" s="963"/>
      <c r="L50" s="962"/>
      <c r="M50" s="963"/>
      <c r="N50" s="962"/>
      <c r="O50" s="963"/>
      <c r="P50" s="962"/>
      <c r="Q50" s="962"/>
    </row>
    <row r="51" spans="1:18" ht="12.75">
      <c r="A51" s="962" t="s">
        <v>725</v>
      </c>
      <c r="B51" s="964" t="s">
        <v>726</v>
      </c>
      <c r="C51" s="962"/>
      <c r="D51" s="678">
        <v>600</v>
      </c>
      <c r="E51" s="965">
        <v>4640000</v>
      </c>
      <c r="F51" s="966">
        <v>1160000</v>
      </c>
      <c r="G51" s="965">
        <v>3480000</v>
      </c>
      <c r="H51" s="966">
        <f>I51+M51</f>
        <v>20</v>
      </c>
      <c r="I51" s="965">
        <f>J51+K51+L51</f>
        <v>20</v>
      </c>
      <c r="J51" s="966"/>
      <c r="K51" s="965"/>
      <c r="L51" s="966">
        <v>20</v>
      </c>
      <c r="M51" s="965"/>
      <c r="N51" s="966"/>
      <c r="O51" s="965"/>
      <c r="P51" s="966"/>
      <c r="Q51" s="966"/>
      <c r="R51" s="948"/>
    </row>
    <row r="52" spans="1:18" ht="12.75">
      <c r="A52" s="962"/>
      <c r="B52" s="964" t="s">
        <v>727</v>
      </c>
      <c r="C52" s="962"/>
      <c r="D52" s="678">
        <v>60014</v>
      </c>
      <c r="E52" s="965"/>
      <c r="F52" s="966"/>
      <c r="G52" s="965"/>
      <c r="H52" s="966"/>
      <c r="I52" s="965"/>
      <c r="J52" s="966"/>
      <c r="K52" s="965"/>
      <c r="L52" s="966"/>
      <c r="M52" s="965"/>
      <c r="N52" s="966"/>
      <c r="O52" s="965"/>
      <c r="P52" s="966"/>
      <c r="Q52" s="966"/>
      <c r="R52" s="948"/>
    </row>
    <row r="53" spans="1:18" ht="12.75">
      <c r="A53" s="962"/>
      <c r="B53" s="964" t="s">
        <v>728</v>
      </c>
      <c r="C53" s="962"/>
      <c r="D53" s="962"/>
      <c r="E53" s="965"/>
      <c r="F53" s="966"/>
      <c r="G53" s="965"/>
      <c r="H53" s="966"/>
      <c r="I53" s="965"/>
      <c r="J53" s="966"/>
      <c r="K53" s="965"/>
      <c r="L53" s="966"/>
      <c r="M53" s="965"/>
      <c r="N53" s="966"/>
      <c r="O53" s="965"/>
      <c r="P53" s="966"/>
      <c r="Q53" s="966"/>
      <c r="R53" s="948"/>
    </row>
    <row r="54" spans="1:18" ht="12.75">
      <c r="A54" s="967"/>
      <c r="B54" s="968"/>
      <c r="C54" s="967"/>
      <c r="D54" s="967"/>
      <c r="E54" s="969"/>
      <c r="F54" s="970"/>
      <c r="G54" s="969"/>
      <c r="H54" s="970"/>
      <c r="I54" s="969"/>
      <c r="J54" s="970"/>
      <c r="K54" s="969"/>
      <c r="L54" s="970"/>
      <c r="M54" s="969"/>
      <c r="N54" s="970"/>
      <c r="O54" s="969"/>
      <c r="P54" s="970"/>
      <c r="Q54" s="970"/>
      <c r="R54" s="948"/>
    </row>
    <row r="59" ht="12.75">
      <c r="A59" t="s">
        <v>729</v>
      </c>
    </row>
    <row r="60" ht="12.75">
      <c r="A60" t="s">
        <v>730</v>
      </c>
    </row>
  </sheetData>
  <mergeCells count="43">
    <mergeCell ref="A2:Q3"/>
    <mergeCell ref="A15:A19"/>
    <mergeCell ref="C16:Q16"/>
    <mergeCell ref="C17:Q17"/>
    <mergeCell ref="C18:Q18"/>
    <mergeCell ref="C19:Q19"/>
    <mergeCell ref="I6:Q6"/>
    <mergeCell ref="I7:Q7"/>
    <mergeCell ref="I8:Q8"/>
    <mergeCell ref="A6:A11"/>
    <mergeCell ref="B6:B11"/>
    <mergeCell ref="H8:H11"/>
    <mergeCell ref="I10:I11"/>
    <mergeCell ref="I9:L9"/>
    <mergeCell ref="J10:L10"/>
    <mergeCell ref="C6:C11"/>
    <mergeCell ref="D6:D11"/>
    <mergeCell ref="E6:E11"/>
    <mergeCell ref="M9:Q9"/>
    <mergeCell ref="M10:M11"/>
    <mergeCell ref="N10:Q10"/>
    <mergeCell ref="F6:G6"/>
    <mergeCell ref="F7:F11"/>
    <mergeCell ref="G7:G11"/>
    <mergeCell ref="C26:Q26"/>
    <mergeCell ref="C27:Q27"/>
    <mergeCell ref="C28:Q28"/>
    <mergeCell ref="C29:Q29"/>
    <mergeCell ref="A46:A49"/>
    <mergeCell ref="C46:Q46"/>
    <mergeCell ref="C47:Q47"/>
    <mergeCell ref="C48:Q48"/>
    <mergeCell ref="C49:Q49"/>
    <mergeCell ref="A45:Q45"/>
    <mergeCell ref="A35:Q35"/>
    <mergeCell ref="A25:Q25"/>
    <mergeCell ref="A14:Q14"/>
    <mergeCell ref="A36:A39"/>
    <mergeCell ref="C36:Q36"/>
    <mergeCell ref="C37:Q37"/>
    <mergeCell ref="C38:Q38"/>
    <mergeCell ref="C39:Q39"/>
    <mergeCell ref="A26:A29"/>
  </mergeCells>
  <printOptions/>
  <pageMargins left="0.3" right="0.22" top="1" bottom="1" header="0.5" footer="0.5"/>
  <pageSetup horizontalDpi="600" verticalDpi="600" orientation="landscape" paperSize="9" scale="80" r:id="rId1"/>
  <headerFooter alignWithMargins="0">
    <oddHeader>&amp;R&amp;"Arial,Pogrubiony"Załącznik nr 5B
do Uchwały Nr 238/2005
Rady Powiatu Grodziskiego
z dnia 22 grudnia 2005r.</oddHeader>
    <oddFooter>&amp;CStrona &amp;P z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Starostwo Powiatu Grodziskiego</cp:lastModifiedBy>
  <cp:lastPrinted>2005-12-13T10:40:59Z</cp:lastPrinted>
  <dcterms:created xsi:type="dcterms:W3CDTF">2005-10-21T12:49:03Z</dcterms:created>
  <dcterms:modified xsi:type="dcterms:W3CDTF">2006-01-06T07:49:16Z</dcterms:modified>
  <cp:category/>
  <cp:version/>
  <cp:contentType/>
  <cp:contentStatus/>
</cp:coreProperties>
</file>