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<sst xmlns="http://schemas.openxmlformats.org/spreadsheetml/2006/main" count="135" uniqueCount="71">
  <si>
    <t>Załącznik Nr 2A</t>
  </si>
  <si>
    <t>do Uchwały Nr  1/2003</t>
  </si>
  <si>
    <t>Zarządu Powiatu Grodziskiego</t>
  </si>
  <si>
    <t>z dnia  7 stycznia 2003 roku</t>
  </si>
  <si>
    <t>PLAN ZADAŃ Z ZAKRESU ADMINISTRACJI RZĄDOWEJ</t>
  </si>
  <si>
    <t>I INNYCH ZADAŃ ZLECONYCH</t>
  </si>
  <si>
    <t>PLAN WYDATKÓW</t>
  </si>
  <si>
    <t>Klasyfikacja budżetowa</t>
  </si>
  <si>
    <t>Treść</t>
  </si>
  <si>
    <t xml:space="preserve">Kwota </t>
  </si>
  <si>
    <t>Zmiany</t>
  </si>
  <si>
    <t>Plan po</t>
  </si>
  <si>
    <t xml:space="preserve">PLAN </t>
  </si>
  <si>
    <t>Dział</t>
  </si>
  <si>
    <t>Rozdział</t>
  </si>
  <si>
    <t xml:space="preserve">§ </t>
  </si>
  <si>
    <t>w złotych</t>
  </si>
  <si>
    <t>26.04.01</t>
  </si>
  <si>
    <t>zmianach</t>
  </si>
  <si>
    <t>28.05.2001</t>
  </si>
  <si>
    <t>28.06.2001</t>
  </si>
  <si>
    <t>30.08.2001r.</t>
  </si>
  <si>
    <t>27.09.01</t>
  </si>
  <si>
    <t>2003r.</t>
  </si>
  <si>
    <t>010</t>
  </si>
  <si>
    <t>01005</t>
  </si>
  <si>
    <t>Zakup usług pozostałych</t>
  </si>
  <si>
    <t>Dział 010-suma</t>
  </si>
  <si>
    <t>Dział 700-suma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</si>
  <si>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</si>
  <si>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</si>
  <si>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</si>
  <si>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</si>
  <si>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</si>
  <si>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</si>
  <si>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Podróże krajowe służbowe</t>
  </si>
  <si>
    <t>Odpisy na zakładowy fund.świadcz.socj.</t>
  </si>
  <si>
    <t>wydatki na zakupy inwestycyjne</t>
  </si>
  <si>
    <t>Dział 710-suma</t>
  </si>
  <si>
    <t>Dział 750-suma</t>
  </si>
  <si>
    <t>Nagrody i wydatki nie zalicz.do wynagr.</t>
  </si>
  <si>
    <t>36 000
-20 000</t>
  </si>
  <si>
    <t>Różne wydatki na rzecz osób fizycznych</t>
  </si>
  <si>
    <t>Wynagr.osob.członk.korpusu sł.cywiln.</t>
  </si>
  <si>
    <t>Dodatkowe wynagrodzenia roczne</t>
  </si>
  <si>
    <t>Uposażenia funkcjonariuszy</t>
  </si>
  <si>
    <t>363 334
  - 3 800</t>
  </si>
  <si>
    <t>Pozostałe należnośći funkcjonariuszy</t>
  </si>
  <si>
    <t>Nagrody roczne funkcjonariuszy</t>
  </si>
  <si>
    <t>Zakup środków żywności</t>
  </si>
  <si>
    <t>Zakup leków i materiałów medycznych</t>
  </si>
  <si>
    <t>Zakup usług remontowych</t>
  </si>
  <si>
    <t>20 000
 -8 000</t>
  </si>
  <si>
    <t>Różne opłaty i składki</t>
  </si>
  <si>
    <t>Podatek od nieruchomośći</t>
  </si>
  <si>
    <t>Opłaty na rzecz budżetów j.s.t</t>
  </si>
  <si>
    <t>Uposaż.oraz świadcz.pieniężne funkcjon.</t>
  </si>
  <si>
    <t>zakup pomocy naukowych</t>
  </si>
  <si>
    <t>Krajowe podróże służbowe</t>
  </si>
  <si>
    <t>odpisy na zakład.fund.świadcz.socj.</t>
  </si>
  <si>
    <t>Opłaty na rzecz budżetu państwa</t>
  </si>
  <si>
    <t>Wydatki inwestyc.jednostek budżet.</t>
  </si>
  <si>
    <t>Dział 754-suma</t>
  </si>
  <si>
    <t>składki na ubepieczenia zdrowotne</t>
  </si>
  <si>
    <t>Dział 851-suma</t>
  </si>
  <si>
    <t>świadczenia społeczne</t>
  </si>
  <si>
    <t>zakup energii</t>
  </si>
  <si>
    <t>podróże służbowe krajowe</t>
  </si>
  <si>
    <t>zakup usług remontowych</t>
  </si>
  <si>
    <t>Dział 853-suma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</si>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</sst>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4"/>
    </xf>
    <xf numFmtId="0" fontId="4" fillId="0" borderId="0" xfId="0" applyFont="1" applyAlignment="1">
      <alignment horizontal="left" indent="14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9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6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8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vertical="center"/>
    </xf>
    <xf numFmtId="0" fontId="1" fillId="0" borderId="15" xfId="0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7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8.125" style="1" customWidth="1"/>
    <col min="2" max="2" width="11.625" style="1" customWidth="1"/>
    <col min="3" max="3" width="8.125" style="1" customWidth="1"/>
    <col min="4" max="4" width="43.75390625" style="1" customWidth="1"/>
    <col min="5" max="5" width="0.12890625" style="1" hidden="1" customWidth="1"/>
    <col min="6" max="6" width="10.25390625" style="1" hidden="1" customWidth="1"/>
    <col min="7" max="7" width="14.75390625" style="1" hidden="1" customWidth="1"/>
    <col min="8" max="8" width="12.125" style="1" hidden="1" customWidth="1"/>
    <col min="9" max="11" width="0.12890625" style="1" hidden="1" customWidth="1"/>
    <col min="12" max="12" width="12.625" style="1" hidden="1" customWidth="1"/>
    <col min="13" max="13" width="0.12890625" style="1" hidden="1" customWidth="1"/>
    <col min="14" max="14" width="10.125" style="1" hidden="1" customWidth="1"/>
    <col min="15" max="15" width="16.625" style="1" customWidth="1"/>
    <col min="16" max="16" width="11.375" style="1" bestFit="1" customWidth="1"/>
    <col min="17" max="16384" width="9.125" style="1" customWidth="1"/>
  </cols>
  <sheetData>
    <row r="1" spans="3:15" ht="15.75"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3:15" ht="15.75">
      <c r="C2" s="2"/>
      <c r="D2" s="3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3:15" ht="15.75">
      <c r="C3" s="2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3:15" ht="15.75">
      <c r="C4" s="2"/>
      <c r="D4" s="3" t="s">
        <v>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6" spans="1:15" ht="15.75">
      <c r="A6" s="5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>
      <c r="A7" s="5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9" spans="1:15" ht="15.75">
      <c r="A9" s="5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1" spans="1:15" ht="15.75">
      <c r="A11" s="7" t="s">
        <v>7</v>
      </c>
      <c r="B11" s="8"/>
      <c r="C11" s="9"/>
      <c r="D11" s="10" t="s">
        <v>8</v>
      </c>
      <c r="E11" s="11" t="s">
        <v>9</v>
      </c>
      <c r="F11" s="12" t="s">
        <v>10</v>
      </c>
      <c r="G11" s="12" t="s">
        <v>11</v>
      </c>
      <c r="H11" s="11" t="s">
        <v>10</v>
      </c>
      <c r="I11" s="12" t="s">
        <v>11</v>
      </c>
      <c r="J11" s="12" t="s">
        <v>10</v>
      </c>
      <c r="K11" s="11" t="s">
        <v>11</v>
      </c>
      <c r="L11" s="11" t="s">
        <v>10</v>
      </c>
      <c r="M11" s="11" t="s">
        <v>11</v>
      </c>
      <c r="N11" s="13" t="s">
        <v>10</v>
      </c>
      <c r="O11" s="11" t="s">
        <v>12</v>
      </c>
    </row>
    <row r="12" spans="1:15" ht="15.75">
      <c r="A12" s="14" t="s">
        <v>13</v>
      </c>
      <c r="B12" s="15" t="s">
        <v>14</v>
      </c>
      <c r="C12" s="15" t="s">
        <v>15</v>
      </c>
      <c r="D12" s="16"/>
      <c r="E12" s="17" t="s">
        <v>16</v>
      </c>
      <c r="F12" s="18" t="s">
        <v>17</v>
      </c>
      <c r="G12" s="18" t="s">
        <v>18</v>
      </c>
      <c r="H12" s="17" t="s">
        <v>19</v>
      </c>
      <c r="I12" s="18" t="s">
        <v>18</v>
      </c>
      <c r="J12" s="18" t="s">
        <v>20</v>
      </c>
      <c r="K12" s="17" t="s">
        <v>18</v>
      </c>
      <c r="L12" s="17" t="s">
        <v>21</v>
      </c>
      <c r="M12" s="17" t="s">
        <v>18</v>
      </c>
      <c r="N12" s="19" t="s">
        <v>22</v>
      </c>
      <c r="O12" s="17" t="s">
        <v>23</v>
      </c>
    </row>
    <row r="13" spans="1:15" ht="15.75">
      <c r="A13" s="20"/>
      <c r="B13" s="20"/>
      <c r="C13" s="20"/>
      <c r="D13" s="21"/>
      <c r="E13" s="22"/>
      <c r="F13" s="23"/>
      <c r="G13" s="24"/>
      <c r="I13" s="25"/>
      <c r="J13" s="26"/>
      <c r="K13" s="25"/>
      <c r="L13" s="25"/>
      <c r="M13" s="25"/>
      <c r="O13" s="25"/>
    </row>
    <row r="14" spans="1:15" ht="15">
      <c r="A14" s="27" t="s">
        <v>24</v>
      </c>
      <c r="B14" s="27" t="s">
        <v>25</v>
      </c>
      <c r="C14" s="28">
        <v>4300</v>
      </c>
      <c r="D14" s="29" t="s">
        <v>26</v>
      </c>
      <c r="E14" s="30">
        <v>50000</v>
      </c>
      <c r="F14" s="26"/>
      <c r="G14" s="31">
        <f>E14+F14</f>
        <v>50000</v>
      </c>
      <c r="I14" s="31">
        <f>G14+H14</f>
        <v>50000</v>
      </c>
      <c r="J14" s="26"/>
      <c r="K14" s="31">
        <f>I14+J14</f>
        <v>50000</v>
      </c>
      <c r="L14" s="31"/>
      <c r="M14" s="31">
        <f>K14+L14</f>
        <v>50000</v>
      </c>
      <c r="O14" s="31">
        <v>91000</v>
      </c>
    </row>
    <row r="15" spans="1:15" ht="15">
      <c r="A15" s="32"/>
      <c r="B15" s="32"/>
      <c r="C15" s="33"/>
      <c r="D15" s="34"/>
      <c r="E15" s="30"/>
      <c r="F15" s="26"/>
      <c r="G15" s="35"/>
      <c r="I15" s="31"/>
      <c r="J15" s="26"/>
      <c r="K15" s="31"/>
      <c r="L15" s="31"/>
      <c r="M15" s="31"/>
      <c r="O15" s="36"/>
    </row>
    <row r="16" spans="1:15" ht="15.75">
      <c r="A16" s="37" t="s">
        <v>27</v>
      </c>
      <c r="B16" s="38"/>
      <c r="C16" s="38"/>
      <c r="D16" s="39"/>
      <c r="E16" s="40">
        <v>50000</v>
      </c>
      <c r="F16" s="41"/>
      <c r="G16" s="42">
        <f aca="true" t="shared" si="0" ref="G16:G79">E16+F16</f>
        <v>50000</v>
      </c>
      <c r="H16" s="41"/>
      <c r="I16" s="43">
        <f>I14</f>
        <v>50000</v>
      </c>
      <c r="J16" s="42"/>
      <c r="K16" s="43">
        <f>K14</f>
        <v>50000</v>
      </c>
      <c r="L16" s="43">
        <f>L14</f>
        <v>0</v>
      </c>
      <c r="M16" s="43">
        <f>M14</f>
        <v>50000</v>
      </c>
      <c r="N16" s="41"/>
      <c r="O16" s="44">
        <f>O14</f>
        <v>91000</v>
      </c>
    </row>
    <row r="17" spans="1:15" ht="15.75">
      <c r="A17" s="45"/>
      <c r="B17" s="46"/>
      <c r="C17" s="46"/>
      <c r="D17" s="46"/>
      <c r="E17" s="47"/>
      <c r="F17" s="48"/>
      <c r="G17" s="49"/>
      <c r="H17" s="48"/>
      <c r="I17" s="44"/>
      <c r="J17" s="49"/>
      <c r="K17" s="44"/>
      <c r="L17" s="44"/>
      <c r="M17" s="44"/>
      <c r="N17" s="48"/>
      <c r="O17" s="50"/>
    </row>
    <row r="18" spans="1:15" ht="15">
      <c r="A18" s="28">
        <v>700</v>
      </c>
      <c r="B18" s="28">
        <v>70005</v>
      </c>
      <c r="C18" s="28">
        <v>4300</v>
      </c>
      <c r="D18" s="29" t="s">
        <v>26</v>
      </c>
      <c r="E18" s="51">
        <v>50000</v>
      </c>
      <c r="G18" s="31">
        <f t="shared" si="0"/>
        <v>50000</v>
      </c>
      <c r="I18" s="31">
        <f aca="true" t="shared" si="1" ref="I18:I81">G18+H18</f>
        <v>50000</v>
      </c>
      <c r="J18" s="26"/>
      <c r="K18" s="31">
        <f>I18+J18</f>
        <v>50000</v>
      </c>
      <c r="L18" s="31"/>
      <c r="M18" s="31">
        <f>K18+L18</f>
        <v>50000</v>
      </c>
      <c r="O18" s="31">
        <v>62000</v>
      </c>
    </row>
    <row r="19" spans="1:15" ht="15">
      <c r="A19" s="33"/>
      <c r="B19" s="33"/>
      <c r="C19" s="33"/>
      <c r="D19" s="34"/>
      <c r="E19" s="51"/>
      <c r="G19" s="35"/>
      <c r="I19" s="31"/>
      <c r="J19" s="26"/>
      <c r="K19" s="31"/>
      <c r="L19" s="31"/>
      <c r="M19" s="31"/>
      <c r="O19" s="36"/>
    </row>
    <row r="20" spans="1:15" ht="15.75">
      <c r="A20" s="52" t="s">
        <v>28</v>
      </c>
      <c r="B20" s="53"/>
      <c r="C20" s="53"/>
      <c r="D20" s="54"/>
      <c r="E20" s="43">
        <v>50000</v>
      </c>
      <c r="F20" s="55"/>
      <c r="G20" s="56">
        <f t="shared" si="0"/>
        <v>50000</v>
      </c>
      <c r="H20" s="55"/>
      <c r="I20" s="50">
        <f>I18</f>
        <v>50000</v>
      </c>
      <c r="J20" s="56"/>
      <c r="K20" s="50">
        <f>K18</f>
        <v>50000</v>
      </c>
      <c r="L20" s="50">
        <f>L18</f>
        <v>0</v>
      </c>
      <c r="M20" s="50">
        <f>M18</f>
        <v>50000</v>
      </c>
      <c r="N20" s="41"/>
      <c r="O20" s="44">
        <f>O18</f>
        <v>62000</v>
      </c>
    </row>
    <row r="21" spans="1:15" ht="15">
      <c r="A21" s="57"/>
      <c r="B21" s="58"/>
      <c r="C21" s="57"/>
      <c r="D21" s="59"/>
      <c r="E21" s="59"/>
      <c r="F21" s="60"/>
      <c r="G21" s="61"/>
      <c r="H21" s="60"/>
      <c r="I21" s="61"/>
      <c r="J21" s="60"/>
      <c r="K21" s="59"/>
      <c r="L21" s="59"/>
      <c r="M21" s="59"/>
      <c r="N21" s="60"/>
      <c r="O21" s="62"/>
    </row>
    <row r="22" spans="1:15" ht="15">
      <c r="A22" s="63">
        <v>710</v>
      </c>
      <c r="B22" s="64">
        <v>71013</v>
      </c>
      <c r="C22" s="63">
        <v>4300</v>
      </c>
      <c r="D22" s="25" t="s">
        <v>26</v>
      </c>
      <c r="E22" s="31">
        <v>80000</v>
      </c>
      <c r="F22" s="26"/>
      <c r="G22" s="35">
        <f t="shared" si="0"/>
        <v>80000</v>
      </c>
      <c r="H22" s="26"/>
      <c r="I22" s="35">
        <f t="shared" si="1"/>
        <v>80000</v>
      </c>
      <c r="J22" s="26"/>
      <c r="K22" s="31">
        <f>I22+J22</f>
        <v>80000</v>
      </c>
      <c r="L22" s="31"/>
      <c r="M22" s="31">
        <f>K22+L22</f>
        <v>80000</v>
      </c>
      <c r="N22" s="26"/>
      <c r="O22" s="31">
        <v>35000</v>
      </c>
    </row>
    <row r="23" spans="1:15" ht="15">
      <c r="A23" s="65"/>
      <c r="B23" s="66"/>
      <c r="C23" s="65"/>
      <c r="D23" s="67"/>
      <c r="E23" s="67"/>
      <c r="F23" s="68"/>
      <c r="G23" s="69"/>
      <c r="H23" s="68"/>
      <c r="I23" s="69"/>
      <c r="J23" s="68"/>
      <c r="K23" s="36"/>
      <c r="L23" s="36"/>
      <c r="M23" s="36"/>
      <c r="N23" s="68"/>
      <c r="O23" s="36"/>
    </row>
    <row r="24" spans="1:15" ht="15.75">
      <c r="A24" s="70"/>
      <c r="B24" s="71"/>
      <c r="C24" s="71"/>
      <c r="D24" s="72"/>
      <c r="E24" s="25"/>
      <c r="F24" s="26"/>
      <c r="G24" s="35"/>
      <c r="H24" s="26"/>
      <c r="I24" s="35"/>
      <c r="J24" s="26"/>
      <c r="K24" s="31"/>
      <c r="L24" s="31"/>
      <c r="M24" s="31"/>
      <c r="N24" s="26"/>
      <c r="O24" s="50">
        <f>O22</f>
        <v>35000</v>
      </c>
    </row>
    <row r="25" spans="1:15" ht="15">
      <c r="A25" s="57"/>
      <c r="B25" s="46"/>
      <c r="C25" s="46"/>
      <c r="D25" s="46"/>
      <c r="E25" s="73"/>
      <c r="F25" s="26"/>
      <c r="G25" s="35"/>
      <c r="H25" s="26"/>
      <c r="I25" s="35"/>
      <c r="J25" s="26"/>
      <c r="K25" s="31"/>
      <c r="L25" s="31"/>
      <c r="M25" s="31"/>
      <c r="N25" s="26"/>
      <c r="O25" s="62"/>
    </row>
    <row r="26" spans="1:15" ht="15">
      <c r="A26" s="63">
        <v>710</v>
      </c>
      <c r="B26" s="63">
        <v>71014</v>
      </c>
      <c r="C26" s="63">
        <v>4300</v>
      </c>
      <c r="D26" s="25" t="s">
        <v>26</v>
      </c>
      <c r="E26" s="74">
        <v>70000</v>
      </c>
      <c r="F26" s="60"/>
      <c r="G26" s="61">
        <f t="shared" si="0"/>
        <v>70000</v>
      </c>
      <c r="H26" s="60"/>
      <c r="I26" s="61">
        <f t="shared" si="1"/>
        <v>70000</v>
      </c>
      <c r="J26" s="60"/>
      <c r="K26" s="62">
        <f>I26+J26</f>
        <v>70000</v>
      </c>
      <c r="L26" s="62"/>
      <c r="M26" s="62">
        <f>K26+L26</f>
        <v>70000</v>
      </c>
      <c r="N26" s="60"/>
      <c r="O26" s="31">
        <v>50000</v>
      </c>
    </row>
    <row r="27" spans="1:15" ht="15">
      <c r="A27" s="65"/>
      <c r="B27" s="65"/>
      <c r="C27" s="65"/>
      <c r="D27" s="67"/>
      <c r="E27" s="75"/>
      <c r="F27" s="68"/>
      <c r="G27" s="69"/>
      <c r="H27" s="68"/>
      <c r="I27" s="69"/>
      <c r="J27" s="68"/>
      <c r="K27" s="36"/>
      <c r="L27" s="36"/>
      <c r="M27" s="36"/>
      <c r="N27" s="68"/>
      <c r="O27" s="36"/>
    </row>
    <row r="28" spans="1:15" ht="15.75">
      <c r="A28" s="70"/>
      <c r="B28" s="71"/>
      <c r="C28" s="71"/>
      <c r="D28" s="72"/>
      <c r="E28" s="31"/>
      <c r="F28" s="76"/>
      <c r="G28" s="35"/>
      <c r="H28" s="76"/>
      <c r="I28" s="35"/>
      <c r="J28" s="76"/>
      <c r="K28" s="31"/>
      <c r="L28" s="31"/>
      <c r="M28" s="31"/>
      <c r="N28" s="76"/>
      <c r="O28" s="44">
        <f>O26</f>
        <v>50000</v>
      </c>
    </row>
    <row r="29" spans="1:15" ht="15">
      <c r="A29" s="64">
        <v>710</v>
      </c>
      <c r="B29" s="64">
        <v>71015</v>
      </c>
      <c r="C29" s="63">
        <v>4010</v>
      </c>
      <c r="D29" s="25" t="s">
        <v>29</v>
      </c>
      <c r="E29" s="62">
        <v>58000</v>
      </c>
      <c r="F29" s="77">
        <v>-1000</v>
      </c>
      <c r="G29" s="31">
        <f t="shared" si="0"/>
        <v>57000</v>
      </c>
      <c r="I29" s="62">
        <f t="shared" si="1"/>
        <v>57000</v>
      </c>
      <c r="K29" s="31">
        <f>I29+J29</f>
        <v>57000</v>
      </c>
      <c r="L29" s="31"/>
      <c r="M29" s="31">
        <f>K29+L29</f>
        <v>57000</v>
      </c>
      <c r="O29" s="62">
        <v>58000</v>
      </c>
    </row>
    <row r="30" spans="1:15" ht="15">
      <c r="A30" s="64"/>
      <c r="B30" s="64"/>
      <c r="C30" s="63">
        <v>4040</v>
      </c>
      <c r="D30" s="25" t="s">
        <v>30</v>
      </c>
      <c r="E30" s="31">
        <v>3000</v>
      </c>
      <c r="F30" s="77">
        <v>1000</v>
      </c>
      <c r="G30" s="31">
        <f t="shared" si="0"/>
        <v>4000</v>
      </c>
      <c r="I30" s="31">
        <f t="shared" si="1"/>
        <v>4000</v>
      </c>
      <c r="K30" s="31">
        <f>I30+J30</f>
        <v>4000</v>
      </c>
      <c r="L30" s="31"/>
      <c r="M30" s="31">
        <f>K30+L30</f>
        <v>4000</v>
      </c>
      <c r="O30" s="31">
        <v>3800</v>
      </c>
    </row>
    <row r="31" spans="1:15" ht="15">
      <c r="A31" s="64"/>
      <c r="B31" s="64"/>
      <c r="C31" s="63">
        <v>4110</v>
      </c>
      <c r="D31" s="25" t="s">
        <v>31</v>
      </c>
      <c r="E31" s="31">
        <v>10900</v>
      </c>
      <c r="G31" s="31">
        <f t="shared" si="0"/>
        <v>10900</v>
      </c>
      <c r="I31" s="31">
        <f t="shared" si="1"/>
        <v>10900</v>
      </c>
      <c r="K31" s="31">
        <f>I31+J31</f>
        <v>10900</v>
      </c>
      <c r="L31" s="31"/>
      <c r="M31" s="31">
        <f>K31+L31</f>
        <v>10900</v>
      </c>
      <c r="O31" s="31">
        <v>11000</v>
      </c>
    </row>
    <row r="32" spans="1:15" ht="15">
      <c r="A32" s="64"/>
      <c r="B32" s="64"/>
      <c r="C32" s="63">
        <v>4120</v>
      </c>
      <c r="D32" s="25" t="s">
        <v>32</v>
      </c>
      <c r="E32" s="31">
        <v>1500</v>
      </c>
      <c r="G32" s="31">
        <f t="shared" si="0"/>
        <v>1500</v>
      </c>
      <c r="I32" s="31">
        <f t="shared" si="1"/>
        <v>1500</v>
      </c>
      <c r="K32" s="31">
        <f>I32+J32</f>
        <v>1500</v>
      </c>
      <c r="L32" s="31"/>
      <c r="M32" s="31">
        <f>K32+L32</f>
        <v>1500</v>
      </c>
      <c r="O32" s="31">
        <v>1500</v>
      </c>
    </row>
    <row r="33" spans="1:15" ht="15">
      <c r="A33" s="64"/>
      <c r="B33" s="64"/>
      <c r="C33" s="63">
        <v>4210</v>
      </c>
      <c r="D33" s="25" t="s">
        <v>33</v>
      </c>
      <c r="E33" s="31">
        <v>3000</v>
      </c>
      <c r="G33" s="31">
        <f t="shared" si="0"/>
        <v>3000</v>
      </c>
      <c r="I33" s="31">
        <f t="shared" si="1"/>
        <v>3000</v>
      </c>
      <c r="K33" s="31">
        <f>I33+J33</f>
        <v>3000</v>
      </c>
      <c r="L33" s="31"/>
      <c r="M33" s="31">
        <f>K33+L33</f>
        <v>3000</v>
      </c>
      <c r="O33" s="31">
        <v>3200</v>
      </c>
    </row>
    <row r="34" spans="1:15" ht="15">
      <c r="A34" s="64"/>
      <c r="B34" s="64"/>
      <c r="C34" s="63">
        <v>4260</v>
      </c>
      <c r="D34" s="25" t="s">
        <v>34</v>
      </c>
      <c r="E34" s="31"/>
      <c r="G34" s="31"/>
      <c r="I34" s="31"/>
      <c r="K34" s="31"/>
      <c r="L34" s="31"/>
      <c r="M34" s="31"/>
      <c r="O34" s="31">
        <v>1000</v>
      </c>
    </row>
    <row r="35" spans="1:15" ht="15">
      <c r="A35" s="64"/>
      <c r="B35" s="64"/>
      <c r="C35" s="63">
        <v>4300</v>
      </c>
      <c r="D35" s="25" t="s">
        <v>26</v>
      </c>
      <c r="E35" s="31">
        <v>5100</v>
      </c>
      <c r="G35" s="31">
        <f t="shared" si="0"/>
        <v>5100</v>
      </c>
      <c r="I35" s="31">
        <f t="shared" si="1"/>
        <v>5100</v>
      </c>
      <c r="K35" s="31">
        <f>I35+J35</f>
        <v>5100</v>
      </c>
      <c r="L35" s="31"/>
      <c r="M35" s="31">
        <f>K35+L35</f>
        <v>5100</v>
      </c>
      <c r="O35" s="31">
        <v>7000</v>
      </c>
    </row>
    <row r="36" spans="1:15" ht="15">
      <c r="A36" s="64"/>
      <c r="B36" s="64"/>
      <c r="C36" s="63">
        <v>4410</v>
      </c>
      <c r="D36" s="25" t="s">
        <v>35</v>
      </c>
      <c r="E36" s="31">
        <v>3500</v>
      </c>
      <c r="G36" s="31">
        <f t="shared" si="0"/>
        <v>3500</v>
      </c>
      <c r="I36" s="31">
        <f t="shared" si="1"/>
        <v>3500</v>
      </c>
      <c r="K36" s="31">
        <f>I36+J36</f>
        <v>3500</v>
      </c>
      <c r="L36" s="31"/>
      <c r="M36" s="31">
        <f>K36+L36</f>
        <v>3500</v>
      </c>
      <c r="O36" s="31">
        <v>4000</v>
      </c>
    </row>
    <row r="37" spans="1:15" ht="15">
      <c r="A37" s="64"/>
      <c r="B37" s="64"/>
      <c r="C37" s="63">
        <v>4440</v>
      </c>
      <c r="D37" s="25" t="s">
        <v>36</v>
      </c>
      <c r="E37" s="31"/>
      <c r="G37" s="31"/>
      <c r="I37" s="31"/>
      <c r="K37" s="31"/>
      <c r="L37" s="31"/>
      <c r="M37" s="31"/>
      <c r="O37" s="31">
        <v>1000</v>
      </c>
    </row>
    <row r="38" spans="1:15" ht="15">
      <c r="A38" s="64"/>
      <c r="B38" s="64"/>
      <c r="C38" s="63">
        <v>6060</v>
      </c>
      <c r="D38" s="25" t="s">
        <v>37</v>
      </c>
      <c r="E38" s="31"/>
      <c r="G38" s="31"/>
      <c r="I38" s="31"/>
      <c r="K38" s="31"/>
      <c r="L38" s="31"/>
      <c r="M38" s="31"/>
      <c r="O38" s="31">
        <v>3500</v>
      </c>
    </row>
    <row r="39" spans="1:15" ht="15.75">
      <c r="A39" s="70"/>
      <c r="B39" s="71"/>
      <c r="C39" s="71"/>
      <c r="D39" s="72"/>
      <c r="E39" s="43">
        <f>SUM(E29:E38)</f>
        <v>85000</v>
      </c>
      <c r="F39" s="41">
        <v>0</v>
      </c>
      <c r="G39" s="42">
        <f t="shared" si="0"/>
        <v>85000</v>
      </c>
      <c r="H39" s="41"/>
      <c r="I39" s="43">
        <f>SUM(I29:I38)</f>
        <v>85000</v>
      </c>
      <c r="J39" s="42"/>
      <c r="K39" s="43">
        <f>SUM(K29:K38)</f>
        <v>85000</v>
      </c>
      <c r="L39" s="43">
        <f>SUM(L29:L38)</f>
        <v>0</v>
      </c>
      <c r="M39" s="42">
        <f>SUM(M29:M38)</f>
        <v>85000</v>
      </c>
      <c r="N39" s="41"/>
      <c r="O39" s="43">
        <f>SUM(O29:O38)</f>
        <v>94000</v>
      </c>
    </row>
    <row r="40" spans="1:15" ht="15.75">
      <c r="A40" s="78" t="s">
        <v>38</v>
      </c>
      <c r="B40" s="71"/>
      <c r="C40" s="71"/>
      <c r="D40" s="72"/>
      <c r="E40" s="43">
        <v>235000</v>
      </c>
      <c r="F40" s="41">
        <v>0</v>
      </c>
      <c r="G40" s="42">
        <f t="shared" si="0"/>
        <v>235000</v>
      </c>
      <c r="H40" s="41"/>
      <c r="I40" s="43">
        <f>I22+I26+I39</f>
        <v>235000</v>
      </c>
      <c r="J40" s="42"/>
      <c r="K40" s="43">
        <f>K22+K26+K39</f>
        <v>235000</v>
      </c>
      <c r="L40" s="43">
        <f>L22+L26+L39</f>
        <v>0</v>
      </c>
      <c r="M40" s="42">
        <f>M22+M26+M39</f>
        <v>235000</v>
      </c>
      <c r="N40" s="79"/>
      <c r="O40" s="43">
        <f>O39+O28+O24</f>
        <v>179000</v>
      </c>
    </row>
    <row r="41" spans="1:15" ht="15">
      <c r="A41" s="64">
        <v>750</v>
      </c>
      <c r="B41" s="57">
        <v>75011</v>
      </c>
      <c r="C41" s="57">
        <v>4010</v>
      </c>
      <c r="D41" s="59" t="s">
        <v>29</v>
      </c>
      <c r="E41" s="62">
        <v>105616</v>
      </c>
      <c r="F41" s="77"/>
      <c r="G41" s="62">
        <f t="shared" si="0"/>
        <v>105616</v>
      </c>
      <c r="I41" s="62">
        <f t="shared" si="1"/>
        <v>105616</v>
      </c>
      <c r="J41" s="77">
        <v>-6992</v>
      </c>
      <c r="K41" s="62">
        <f>I41+J41</f>
        <v>98624</v>
      </c>
      <c r="L41" s="62"/>
      <c r="M41" s="62">
        <f>K41+L41</f>
        <v>98624</v>
      </c>
      <c r="O41" s="62">
        <v>108700</v>
      </c>
    </row>
    <row r="42" spans="1:15" ht="15">
      <c r="A42" s="64"/>
      <c r="B42" s="63"/>
      <c r="C42" s="63">
        <v>4110</v>
      </c>
      <c r="D42" s="25" t="s">
        <v>31</v>
      </c>
      <c r="E42" s="31">
        <v>18700</v>
      </c>
      <c r="F42" s="77"/>
      <c r="G42" s="31">
        <f t="shared" si="0"/>
        <v>18700</v>
      </c>
      <c r="I42" s="31">
        <f t="shared" si="1"/>
        <v>18700</v>
      </c>
      <c r="K42" s="31">
        <f>I42+J42</f>
        <v>18700</v>
      </c>
      <c r="L42" s="31"/>
      <c r="M42" s="31">
        <f>K42+L42</f>
        <v>18700</v>
      </c>
      <c r="O42" s="31">
        <v>19420</v>
      </c>
    </row>
    <row r="43" spans="1:15" ht="15">
      <c r="A43" s="64"/>
      <c r="B43" s="63"/>
      <c r="C43" s="63">
        <v>4120</v>
      </c>
      <c r="D43" s="25" t="s">
        <v>32</v>
      </c>
      <c r="E43" s="31">
        <v>2500</v>
      </c>
      <c r="F43" s="77"/>
      <c r="G43" s="31">
        <f t="shared" si="0"/>
        <v>2500</v>
      </c>
      <c r="I43" s="31">
        <f t="shared" si="1"/>
        <v>2500</v>
      </c>
      <c r="K43" s="31">
        <f>I43+J43</f>
        <v>2500</v>
      </c>
      <c r="L43" s="31"/>
      <c r="M43" s="31">
        <f>K43+L43</f>
        <v>2500</v>
      </c>
      <c r="O43" s="31">
        <v>2660</v>
      </c>
    </row>
    <row r="44" spans="1:15" ht="15.75">
      <c r="A44" s="78"/>
      <c r="B44" s="71"/>
      <c r="C44" s="71"/>
      <c r="D44" s="72"/>
      <c r="E44" s="42">
        <f>SUM(E41:E43)</f>
        <v>126816</v>
      </c>
      <c r="F44" s="41"/>
      <c r="G44" s="42">
        <f t="shared" si="0"/>
        <v>126816</v>
      </c>
      <c r="H44" s="41"/>
      <c r="I44" s="43">
        <f>SUM(I41:I43)</f>
        <v>126816</v>
      </c>
      <c r="J44" s="43">
        <f>SUM(J41:J43)</f>
        <v>-6992</v>
      </c>
      <c r="K44" s="43">
        <f>SUM(K41:K43)</f>
        <v>119824</v>
      </c>
      <c r="L44" s="43">
        <f>SUM(L41:L43)</f>
        <v>0</v>
      </c>
      <c r="M44" s="43">
        <f>SUM(M41:M43)</f>
        <v>119824</v>
      </c>
      <c r="N44" s="41"/>
      <c r="O44" s="43">
        <f>SUM(O41:O43)</f>
        <v>130780</v>
      </c>
    </row>
    <row r="45" spans="1:15" ht="15">
      <c r="A45" s="57">
        <v>750</v>
      </c>
      <c r="B45" s="63">
        <v>75045</v>
      </c>
      <c r="C45" s="63">
        <v>4210</v>
      </c>
      <c r="D45" s="25" t="s">
        <v>33</v>
      </c>
      <c r="E45" s="31"/>
      <c r="G45" s="31"/>
      <c r="I45" s="31"/>
      <c r="K45" s="31"/>
      <c r="L45" s="31"/>
      <c r="M45" s="31"/>
      <c r="O45" s="31">
        <v>1800</v>
      </c>
    </row>
    <row r="46" spans="1:15" ht="15">
      <c r="A46" s="63"/>
      <c r="B46" s="63"/>
      <c r="C46" s="63">
        <v>4300</v>
      </c>
      <c r="D46" s="25" t="s">
        <v>26</v>
      </c>
      <c r="E46" s="31">
        <v>12000</v>
      </c>
      <c r="G46" s="31">
        <f t="shared" si="0"/>
        <v>12000</v>
      </c>
      <c r="I46" s="31">
        <f t="shared" si="1"/>
        <v>12000</v>
      </c>
      <c r="K46" s="31">
        <f>I46+J46</f>
        <v>12000</v>
      </c>
      <c r="L46" s="31"/>
      <c r="M46" s="31">
        <f>K46+L46</f>
        <v>12000</v>
      </c>
      <c r="N46" s="77">
        <v>7218</v>
      </c>
      <c r="O46" s="31">
        <v>15000</v>
      </c>
    </row>
    <row r="47" spans="1:15" ht="15">
      <c r="A47" s="65"/>
      <c r="B47" s="65"/>
      <c r="C47" s="65">
        <v>4410</v>
      </c>
      <c r="D47" s="67" t="s">
        <v>35</v>
      </c>
      <c r="E47" s="67">
        <v>500</v>
      </c>
      <c r="G47" s="31">
        <f t="shared" si="0"/>
        <v>500</v>
      </c>
      <c r="I47" s="31">
        <f t="shared" si="1"/>
        <v>500</v>
      </c>
      <c r="K47" s="31">
        <f>I47+J47</f>
        <v>500</v>
      </c>
      <c r="L47" s="31"/>
      <c r="M47" s="31">
        <f>K47+L47</f>
        <v>500</v>
      </c>
      <c r="N47" s="1">
        <v>356</v>
      </c>
      <c r="O47" s="31">
        <v>800</v>
      </c>
    </row>
    <row r="48" spans="1:15" ht="15.75">
      <c r="A48" s="80"/>
      <c r="B48" s="53"/>
      <c r="C48" s="53"/>
      <c r="D48" s="54"/>
      <c r="E48" s="42">
        <v>22000</v>
      </c>
      <c r="F48" s="41"/>
      <c r="G48" s="42">
        <f t="shared" si="0"/>
        <v>22000</v>
      </c>
      <c r="H48" s="41"/>
      <c r="I48" s="43">
        <f>SUM(I45:I47)</f>
        <v>12500</v>
      </c>
      <c r="J48" s="42">
        <f>SUM(J45:J47)</f>
        <v>0</v>
      </c>
      <c r="K48" s="43">
        <f>SUM(K45:K47)</f>
        <v>12500</v>
      </c>
      <c r="L48" s="43">
        <f>SUM(L45:L47)</f>
        <v>0</v>
      </c>
      <c r="M48" s="43">
        <f>SUM(M45:M47)</f>
        <v>12500</v>
      </c>
      <c r="N48" s="41">
        <v>0</v>
      </c>
      <c r="O48" s="43">
        <f>SUM(O45:O47)</f>
        <v>17600</v>
      </c>
    </row>
    <row r="49" spans="1:15" ht="15.75">
      <c r="A49" s="81" t="s">
        <v>39</v>
      </c>
      <c r="B49" s="82"/>
      <c r="C49" s="82"/>
      <c r="D49" s="83"/>
      <c r="E49" s="56">
        <v>148816</v>
      </c>
      <c r="F49" s="55"/>
      <c r="G49" s="56">
        <f t="shared" si="0"/>
        <v>148816</v>
      </c>
      <c r="H49" s="55"/>
      <c r="I49" s="50">
        <f>I48+I44</f>
        <v>139316</v>
      </c>
      <c r="J49" s="56">
        <f>J48+J44</f>
        <v>-6992</v>
      </c>
      <c r="K49" s="50">
        <f>K48+K44</f>
        <v>132324</v>
      </c>
      <c r="L49" s="50">
        <f>L48+L44</f>
        <v>0</v>
      </c>
      <c r="M49" s="50">
        <f>M48+M44</f>
        <v>132324</v>
      </c>
      <c r="N49" s="55">
        <v>0</v>
      </c>
      <c r="O49" s="50">
        <f>O48+O44</f>
        <v>148380</v>
      </c>
    </row>
    <row r="50" spans="1:16" ht="15" customHeight="1">
      <c r="A50" s="57">
        <v>754</v>
      </c>
      <c r="B50" s="57">
        <v>75405</v>
      </c>
      <c r="C50" s="84">
        <v>3020</v>
      </c>
      <c r="D50" s="85" t="s">
        <v>40</v>
      </c>
      <c r="E50" s="86">
        <v>600000</v>
      </c>
      <c r="F50" s="87"/>
      <c r="G50" s="86">
        <f t="shared" si="0"/>
        <v>600000</v>
      </c>
      <c r="H50" s="87"/>
      <c r="I50" s="86">
        <f t="shared" si="1"/>
        <v>600000</v>
      </c>
      <c r="J50" s="88" t="s">
        <v>41</v>
      </c>
      <c r="K50" s="89">
        <v>616000</v>
      </c>
      <c r="L50" s="90">
        <v>23800</v>
      </c>
      <c r="M50" s="89">
        <f>K50+L50</f>
        <v>639800</v>
      </c>
      <c r="N50" s="60"/>
      <c r="O50" s="62">
        <v>731000</v>
      </c>
      <c r="P50" s="77"/>
    </row>
    <row r="51" spans="1:16" ht="15">
      <c r="A51" s="67"/>
      <c r="B51" s="65"/>
      <c r="C51" s="65">
        <v>3030</v>
      </c>
      <c r="D51" s="91" t="s">
        <v>42</v>
      </c>
      <c r="E51" s="92">
        <v>40000</v>
      </c>
      <c r="F51" s="93"/>
      <c r="G51" s="92">
        <f t="shared" si="0"/>
        <v>40000</v>
      </c>
      <c r="H51" s="93"/>
      <c r="I51" s="92">
        <f t="shared" si="1"/>
        <v>40000</v>
      </c>
      <c r="J51" s="93"/>
      <c r="K51" s="36">
        <f>I51+J51</f>
        <v>40000</v>
      </c>
      <c r="L51" s="69"/>
      <c r="M51" s="36">
        <f>K51+L51</f>
        <v>40000</v>
      </c>
      <c r="N51" s="68"/>
      <c r="O51" s="36">
        <v>20000</v>
      </c>
      <c r="P51" s="77"/>
    </row>
    <row r="52" spans="1:15" ht="15">
      <c r="A52" s="59"/>
      <c r="B52" s="59"/>
      <c r="C52" s="57">
        <v>4010</v>
      </c>
      <c r="D52" s="59" t="s">
        <v>29</v>
      </c>
      <c r="E52" s="74">
        <v>210000</v>
      </c>
      <c r="F52" s="94"/>
      <c r="G52" s="61">
        <f t="shared" si="0"/>
        <v>210000</v>
      </c>
      <c r="H52" s="59"/>
      <c r="I52" s="62">
        <f t="shared" si="1"/>
        <v>210000</v>
      </c>
      <c r="J52" s="94">
        <v>2000</v>
      </c>
      <c r="K52" s="62">
        <f>I52+J52</f>
        <v>212000</v>
      </c>
      <c r="L52" s="61"/>
      <c r="M52" s="62">
        <f>K52+L52</f>
        <v>212000</v>
      </c>
      <c r="N52" s="60"/>
      <c r="O52" s="62">
        <v>255000</v>
      </c>
    </row>
    <row r="53" spans="1:15" ht="15">
      <c r="A53" s="25"/>
      <c r="B53" s="25"/>
      <c r="C53" s="63">
        <v>4020</v>
      </c>
      <c r="D53" s="25" t="s">
        <v>43</v>
      </c>
      <c r="E53" s="95">
        <v>110000</v>
      </c>
      <c r="F53" s="76"/>
      <c r="G53" s="35">
        <f t="shared" si="0"/>
        <v>110000</v>
      </c>
      <c r="H53" s="25"/>
      <c r="I53" s="31">
        <f t="shared" si="1"/>
        <v>110000</v>
      </c>
      <c r="J53" s="96">
        <v>1000</v>
      </c>
      <c r="K53" s="31">
        <f>I53+J53</f>
        <v>111000</v>
      </c>
      <c r="L53" s="35"/>
      <c r="M53" s="31">
        <f>K53+L53</f>
        <v>111000</v>
      </c>
      <c r="N53" s="26"/>
      <c r="O53" s="31">
        <v>114000</v>
      </c>
    </row>
    <row r="54" spans="1:15" ht="15">
      <c r="A54" s="25"/>
      <c r="B54" s="25"/>
      <c r="C54" s="63">
        <v>4040</v>
      </c>
      <c r="D54" s="25" t="s">
        <v>44</v>
      </c>
      <c r="E54" s="95">
        <v>28000</v>
      </c>
      <c r="F54" s="76"/>
      <c r="G54" s="35">
        <f t="shared" si="0"/>
        <v>28000</v>
      </c>
      <c r="H54" s="25"/>
      <c r="I54" s="31">
        <f t="shared" si="1"/>
        <v>28000</v>
      </c>
      <c r="J54" s="96">
        <v>-3000</v>
      </c>
      <c r="K54" s="31">
        <f>I54+J54</f>
        <v>25000</v>
      </c>
      <c r="L54" s="35">
        <v>-1500</v>
      </c>
      <c r="M54" s="31">
        <f>K54+L54</f>
        <v>23500</v>
      </c>
      <c r="N54" s="26"/>
      <c r="O54" s="31">
        <v>28000</v>
      </c>
    </row>
    <row r="55" spans="1:15" ht="15" customHeight="1">
      <c r="A55" s="25"/>
      <c r="B55" s="25"/>
      <c r="C55" s="28">
        <v>4050</v>
      </c>
      <c r="D55" s="97" t="s">
        <v>45</v>
      </c>
      <c r="E55" s="98">
        <v>3931000</v>
      </c>
      <c r="F55" s="99"/>
      <c r="G55" s="100">
        <f t="shared" si="0"/>
        <v>3931000</v>
      </c>
      <c r="H55" s="101"/>
      <c r="I55" s="102">
        <f t="shared" si="1"/>
        <v>3931000</v>
      </c>
      <c r="J55" s="99">
        <v>4000</v>
      </c>
      <c r="K55" s="102">
        <f aca="true" t="shared" si="2" ref="K55:M70">I55+J55</f>
        <v>3935000</v>
      </c>
      <c r="L55" s="103" t="s">
        <v>46</v>
      </c>
      <c r="M55" s="104">
        <v>4294534</v>
      </c>
      <c r="N55" s="26"/>
      <c r="O55" s="31">
        <v>4272800</v>
      </c>
    </row>
    <row r="56" spans="1:15" ht="15">
      <c r="A56" s="25"/>
      <c r="B56" s="25"/>
      <c r="C56" s="63">
        <v>4060</v>
      </c>
      <c r="D56" s="25" t="s">
        <v>47</v>
      </c>
      <c r="E56" s="95">
        <v>140000</v>
      </c>
      <c r="F56" s="76"/>
      <c r="G56" s="35">
        <f t="shared" si="0"/>
        <v>140000</v>
      </c>
      <c r="H56" s="25"/>
      <c r="I56" s="31">
        <f t="shared" si="1"/>
        <v>140000</v>
      </c>
      <c r="J56" s="76"/>
      <c r="K56" s="31">
        <f t="shared" si="2"/>
        <v>140000</v>
      </c>
      <c r="L56" s="35"/>
      <c r="M56" s="31">
        <f t="shared" si="2"/>
        <v>140000</v>
      </c>
      <c r="N56" s="26"/>
      <c r="O56" s="31">
        <v>54200</v>
      </c>
    </row>
    <row r="57" spans="1:15" ht="15">
      <c r="A57" s="25"/>
      <c r="B57" s="25"/>
      <c r="C57" s="63">
        <v>4070</v>
      </c>
      <c r="D57" s="25" t="s">
        <v>48</v>
      </c>
      <c r="E57" s="95">
        <v>290000</v>
      </c>
      <c r="F57" s="76"/>
      <c r="G57" s="35">
        <f t="shared" si="0"/>
        <v>290000</v>
      </c>
      <c r="H57" s="25"/>
      <c r="I57" s="31">
        <f t="shared" si="1"/>
        <v>290000</v>
      </c>
      <c r="J57" s="76"/>
      <c r="K57" s="31">
        <f t="shared" si="2"/>
        <v>290000</v>
      </c>
      <c r="L57" s="35">
        <v>1500</v>
      </c>
      <c r="M57" s="31">
        <f t="shared" si="2"/>
        <v>291500</v>
      </c>
      <c r="N57" s="26"/>
      <c r="O57" s="31">
        <v>337000</v>
      </c>
    </row>
    <row r="58" spans="1:15" ht="15">
      <c r="A58" s="25"/>
      <c r="B58" s="25"/>
      <c r="C58" s="63">
        <v>4110</v>
      </c>
      <c r="D58" s="25" t="s">
        <v>31</v>
      </c>
      <c r="E58" s="74">
        <v>104000</v>
      </c>
      <c r="F58" s="105"/>
      <c r="G58" s="61">
        <f t="shared" si="0"/>
        <v>104000</v>
      </c>
      <c r="H58" s="59"/>
      <c r="I58" s="62">
        <f t="shared" si="1"/>
        <v>104000</v>
      </c>
      <c r="J58" s="105"/>
      <c r="K58" s="62">
        <f t="shared" si="2"/>
        <v>104000</v>
      </c>
      <c r="L58" s="61"/>
      <c r="M58" s="31">
        <f t="shared" si="2"/>
        <v>104000</v>
      </c>
      <c r="N58" s="26"/>
      <c r="O58" s="31">
        <v>140000</v>
      </c>
    </row>
    <row r="59" spans="1:15" ht="15">
      <c r="A59" s="25"/>
      <c r="B59" s="25"/>
      <c r="C59" s="63">
        <v>4120</v>
      </c>
      <c r="D59" s="25" t="s">
        <v>32</v>
      </c>
      <c r="E59" s="95">
        <v>15000</v>
      </c>
      <c r="F59" s="96"/>
      <c r="G59" s="35">
        <f t="shared" si="0"/>
        <v>15000</v>
      </c>
      <c r="H59" s="25"/>
      <c r="I59" s="31">
        <f t="shared" si="1"/>
        <v>15000</v>
      </c>
      <c r="J59" s="76"/>
      <c r="K59" s="31">
        <f t="shared" si="2"/>
        <v>15000</v>
      </c>
      <c r="L59" s="35"/>
      <c r="M59" s="31">
        <f t="shared" si="2"/>
        <v>15000</v>
      </c>
      <c r="N59" s="26"/>
      <c r="O59" s="31">
        <v>19000</v>
      </c>
    </row>
    <row r="60" spans="1:15" ht="15">
      <c r="A60" s="25"/>
      <c r="B60" s="25"/>
      <c r="C60" s="63">
        <v>4210</v>
      </c>
      <c r="D60" s="25" t="s">
        <v>33</v>
      </c>
      <c r="E60" s="95">
        <v>180000</v>
      </c>
      <c r="F60" s="76"/>
      <c r="G60" s="35">
        <f t="shared" si="0"/>
        <v>180000</v>
      </c>
      <c r="H60" s="25"/>
      <c r="I60" s="31">
        <f t="shared" si="1"/>
        <v>180000</v>
      </c>
      <c r="J60" s="96">
        <v>32000</v>
      </c>
      <c r="K60" s="31">
        <f t="shared" si="2"/>
        <v>212000</v>
      </c>
      <c r="L60" s="35"/>
      <c r="M60" s="31">
        <f t="shared" si="2"/>
        <v>212000</v>
      </c>
      <c r="N60" s="26"/>
      <c r="O60" s="31">
        <v>216400</v>
      </c>
    </row>
    <row r="61" spans="1:15" ht="15">
      <c r="A61" s="25"/>
      <c r="B61" s="25"/>
      <c r="C61" s="63">
        <v>4220</v>
      </c>
      <c r="D61" s="25" t="s">
        <v>49</v>
      </c>
      <c r="E61" s="95">
        <v>10000</v>
      </c>
      <c r="F61" s="76"/>
      <c r="G61" s="35">
        <f t="shared" si="0"/>
        <v>10000</v>
      </c>
      <c r="H61" s="25"/>
      <c r="I61" s="31">
        <f t="shared" si="1"/>
        <v>10000</v>
      </c>
      <c r="J61" s="76"/>
      <c r="K61" s="31">
        <f t="shared" si="2"/>
        <v>10000</v>
      </c>
      <c r="L61" s="35">
        <v>-7000</v>
      </c>
      <c r="M61" s="62">
        <f t="shared" si="2"/>
        <v>3000</v>
      </c>
      <c r="N61" s="60"/>
      <c r="O61" s="31">
        <v>3000</v>
      </c>
    </row>
    <row r="62" spans="1:15" ht="15">
      <c r="A62" s="25"/>
      <c r="B62" s="25"/>
      <c r="C62" s="63">
        <v>4230</v>
      </c>
      <c r="D62" s="25" t="s">
        <v>50</v>
      </c>
      <c r="E62" s="95">
        <v>2000</v>
      </c>
      <c r="F62" s="76"/>
      <c r="G62" s="35">
        <f t="shared" si="0"/>
        <v>2000</v>
      </c>
      <c r="H62" s="25"/>
      <c r="I62" s="31">
        <f t="shared" si="1"/>
        <v>2000</v>
      </c>
      <c r="J62" s="76"/>
      <c r="K62" s="31">
        <f t="shared" si="2"/>
        <v>2000</v>
      </c>
      <c r="L62" s="35"/>
      <c r="M62" s="31">
        <f t="shared" si="2"/>
        <v>2000</v>
      </c>
      <c r="N62" s="26"/>
      <c r="O62" s="31">
        <v>500</v>
      </c>
    </row>
    <row r="63" spans="1:15" ht="15">
      <c r="A63" s="25"/>
      <c r="B63" s="25"/>
      <c r="C63" s="63">
        <v>4260</v>
      </c>
      <c r="D63" s="25" t="s">
        <v>34</v>
      </c>
      <c r="E63" s="94">
        <v>80000</v>
      </c>
      <c r="F63" s="94"/>
      <c r="G63" s="94">
        <f t="shared" si="0"/>
        <v>80000</v>
      </c>
      <c r="H63" s="105"/>
      <c r="I63" s="94">
        <f t="shared" si="1"/>
        <v>80000</v>
      </c>
      <c r="J63" s="105"/>
      <c r="K63" s="94">
        <f t="shared" si="2"/>
        <v>80000</v>
      </c>
      <c r="L63" s="94"/>
      <c r="M63" s="94">
        <f t="shared" si="2"/>
        <v>80000</v>
      </c>
      <c r="N63" s="105"/>
      <c r="O63" s="31">
        <v>110000</v>
      </c>
    </row>
    <row r="64" spans="1:15" ht="15">
      <c r="A64" s="25"/>
      <c r="B64" s="25"/>
      <c r="C64" s="63">
        <v>4270</v>
      </c>
      <c r="D64" s="25" t="s">
        <v>51</v>
      </c>
      <c r="E64" s="96">
        <v>50000</v>
      </c>
      <c r="F64" s="96"/>
      <c r="G64" s="96">
        <f t="shared" si="0"/>
        <v>50000</v>
      </c>
      <c r="H64" s="76"/>
      <c r="I64" s="96">
        <f t="shared" si="1"/>
        <v>50000</v>
      </c>
      <c r="J64" s="96">
        <v>-20000</v>
      </c>
      <c r="K64" s="96">
        <f t="shared" si="2"/>
        <v>30000</v>
      </c>
      <c r="L64" s="96">
        <v>-5000</v>
      </c>
      <c r="M64" s="96">
        <f t="shared" si="2"/>
        <v>25000</v>
      </c>
      <c r="N64" s="96"/>
      <c r="O64" s="31">
        <v>29000</v>
      </c>
    </row>
    <row r="65" spans="1:15" ht="15" customHeight="1">
      <c r="A65" s="25"/>
      <c r="B65" s="25"/>
      <c r="C65" s="28">
        <v>4300</v>
      </c>
      <c r="D65" s="97" t="s">
        <v>26</v>
      </c>
      <c r="E65" s="106">
        <v>104000</v>
      </c>
      <c r="F65" s="106"/>
      <c r="G65" s="106">
        <f t="shared" si="0"/>
        <v>104000</v>
      </c>
      <c r="H65" s="107"/>
      <c r="I65" s="106">
        <f t="shared" si="1"/>
        <v>104000</v>
      </c>
      <c r="J65" s="106">
        <v>30000</v>
      </c>
      <c r="K65" s="106">
        <f t="shared" si="2"/>
        <v>134000</v>
      </c>
      <c r="L65" s="108" t="s">
        <v>52</v>
      </c>
      <c r="M65" s="106">
        <v>146000</v>
      </c>
      <c r="N65" s="96">
        <v>15500</v>
      </c>
      <c r="O65" s="31">
        <v>216500</v>
      </c>
    </row>
    <row r="66" spans="1:15" ht="15">
      <c r="A66" s="25"/>
      <c r="B66" s="25"/>
      <c r="C66" s="63">
        <v>4410</v>
      </c>
      <c r="D66" s="25" t="s">
        <v>35</v>
      </c>
      <c r="E66" s="96">
        <v>70000</v>
      </c>
      <c r="F66" s="76"/>
      <c r="G66" s="96">
        <f t="shared" si="0"/>
        <v>70000</v>
      </c>
      <c r="H66" s="76"/>
      <c r="I66" s="96">
        <f t="shared" si="1"/>
        <v>70000</v>
      </c>
      <c r="J66" s="76"/>
      <c r="K66" s="96">
        <f t="shared" si="2"/>
        <v>70000</v>
      </c>
      <c r="L66" s="96"/>
      <c r="M66" s="96">
        <f t="shared" si="2"/>
        <v>70000</v>
      </c>
      <c r="N66" s="76"/>
      <c r="O66" s="31">
        <v>95500</v>
      </c>
    </row>
    <row r="67" spans="1:15" ht="15">
      <c r="A67" s="25"/>
      <c r="B67" s="25"/>
      <c r="C67" s="63">
        <v>4430</v>
      </c>
      <c r="D67" s="25" t="s">
        <v>53</v>
      </c>
      <c r="E67" s="96">
        <v>2000</v>
      </c>
      <c r="F67" s="76"/>
      <c r="G67" s="96">
        <f t="shared" si="0"/>
        <v>2000</v>
      </c>
      <c r="H67" s="76"/>
      <c r="I67" s="96">
        <f t="shared" si="1"/>
        <v>2000</v>
      </c>
      <c r="J67" s="76"/>
      <c r="K67" s="96">
        <f t="shared" si="2"/>
        <v>2000</v>
      </c>
      <c r="L67" s="96"/>
      <c r="M67" s="96">
        <f t="shared" si="2"/>
        <v>2000</v>
      </c>
      <c r="N67" s="76">
        <v>500</v>
      </c>
      <c r="O67" s="31">
        <v>7000</v>
      </c>
    </row>
    <row r="68" spans="1:15" ht="15">
      <c r="A68" s="25"/>
      <c r="B68" s="25"/>
      <c r="C68" s="63">
        <v>4440</v>
      </c>
      <c r="D68" s="25" t="s">
        <v>36</v>
      </c>
      <c r="E68" s="96">
        <v>16000</v>
      </c>
      <c r="F68" s="76"/>
      <c r="G68" s="96">
        <f t="shared" si="0"/>
        <v>16000</v>
      </c>
      <c r="H68" s="76"/>
      <c r="I68" s="96">
        <f t="shared" si="1"/>
        <v>16000</v>
      </c>
      <c r="J68" s="76"/>
      <c r="K68" s="96">
        <f t="shared" si="2"/>
        <v>16000</v>
      </c>
      <c r="L68" s="96"/>
      <c r="M68" s="96">
        <f t="shared" si="2"/>
        <v>16000</v>
      </c>
      <c r="N68" s="96">
        <v>-2000</v>
      </c>
      <c r="O68" s="31">
        <v>15200</v>
      </c>
    </row>
    <row r="69" spans="1:15" ht="15">
      <c r="A69" s="25"/>
      <c r="B69" s="25"/>
      <c r="C69" s="63">
        <v>4480</v>
      </c>
      <c r="D69" s="25" t="s">
        <v>54</v>
      </c>
      <c r="E69" s="96">
        <v>22000</v>
      </c>
      <c r="F69" s="76"/>
      <c r="G69" s="96">
        <f t="shared" si="0"/>
        <v>22000</v>
      </c>
      <c r="H69" s="76"/>
      <c r="I69" s="96">
        <f t="shared" si="1"/>
        <v>22000</v>
      </c>
      <c r="J69" s="76"/>
      <c r="K69" s="96">
        <f t="shared" si="2"/>
        <v>22000</v>
      </c>
      <c r="L69" s="96"/>
      <c r="M69" s="96">
        <f t="shared" si="2"/>
        <v>22000</v>
      </c>
      <c r="N69" s="96">
        <v>-14000</v>
      </c>
      <c r="O69" s="31">
        <v>22900</v>
      </c>
    </row>
    <row r="70" spans="1:15" ht="15">
      <c r="A70" s="67"/>
      <c r="B70" s="67"/>
      <c r="C70" s="65">
        <v>4520</v>
      </c>
      <c r="D70" s="67" t="s">
        <v>55</v>
      </c>
      <c r="E70" s="92">
        <v>2000</v>
      </c>
      <c r="F70" s="93"/>
      <c r="G70" s="92">
        <f t="shared" si="0"/>
        <v>2000</v>
      </c>
      <c r="H70" s="93"/>
      <c r="I70" s="92">
        <f t="shared" si="1"/>
        <v>2000</v>
      </c>
      <c r="J70" s="93"/>
      <c r="K70" s="92">
        <f t="shared" si="2"/>
        <v>2000</v>
      </c>
      <c r="L70" s="92"/>
      <c r="M70" s="92">
        <f t="shared" si="2"/>
        <v>2000</v>
      </c>
      <c r="N70" s="93"/>
      <c r="O70" s="36">
        <v>2000</v>
      </c>
    </row>
    <row r="71" spans="1:15" ht="15.75">
      <c r="A71" s="52"/>
      <c r="B71" s="53"/>
      <c r="C71" s="53"/>
      <c r="D71" s="54"/>
      <c r="E71" s="109">
        <f>SUM(E50:E70)</f>
        <v>6006000</v>
      </c>
      <c r="F71" s="40"/>
      <c r="G71" s="110">
        <f t="shared" si="0"/>
        <v>6006000</v>
      </c>
      <c r="H71" s="111"/>
      <c r="I71" s="40">
        <f>SUM(I50:I70)</f>
        <v>6006000</v>
      </c>
      <c r="J71" s="110">
        <f>16000+2000+1000-3000+4000+32000-20000+30000</f>
        <v>62000</v>
      </c>
      <c r="K71" s="40">
        <f>SUM(K50:K70)</f>
        <v>6068000</v>
      </c>
      <c r="L71" s="40">
        <v>385634</v>
      </c>
      <c r="M71" s="40">
        <f>SUM(M50:M70)</f>
        <v>6451334</v>
      </c>
      <c r="N71" s="112">
        <f>SUM(N50:N70)</f>
        <v>0</v>
      </c>
      <c r="O71" s="40">
        <f>SUM(O50:O70)</f>
        <v>6689000</v>
      </c>
    </row>
    <row r="72" spans="1:16" ht="15">
      <c r="A72" s="57">
        <v>754</v>
      </c>
      <c r="B72" s="57">
        <v>75411</v>
      </c>
      <c r="C72" s="63">
        <v>3020</v>
      </c>
      <c r="D72" s="59" t="s">
        <v>40</v>
      </c>
      <c r="E72" s="62">
        <v>120000</v>
      </c>
      <c r="F72" s="62">
        <v>79716</v>
      </c>
      <c r="G72" s="62">
        <f>E72+F72</f>
        <v>199716</v>
      </c>
      <c r="H72" s="105"/>
      <c r="I72" s="62">
        <f t="shared" si="1"/>
        <v>199716</v>
      </c>
      <c r="J72" s="77">
        <v>-38477</v>
      </c>
      <c r="K72" s="62">
        <f aca="true" t="shared" si="3" ref="K72:M87">I72+J72</f>
        <v>161239</v>
      </c>
      <c r="L72" s="62">
        <v>27736</v>
      </c>
      <c r="M72" s="62">
        <f t="shared" si="3"/>
        <v>188975</v>
      </c>
      <c r="O72" s="62">
        <v>210000</v>
      </c>
      <c r="P72" s="77"/>
    </row>
    <row r="73" spans="1:15" ht="15" hidden="1">
      <c r="A73" s="25"/>
      <c r="B73" s="63"/>
      <c r="C73" s="63">
        <v>3030</v>
      </c>
      <c r="D73" s="25" t="s">
        <v>42</v>
      </c>
      <c r="E73" s="31">
        <v>0</v>
      </c>
      <c r="F73" s="31">
        <v>4320</v>
      </c>
      <c r="G73" s="31">
        <f>E73+F73</f>
        <v>4320</v>
      </c>
      <c r="H73" s="96">
        <v>1393</v>
      </c>
      <c r="I73" s="31">
        <f t="shared" si="1"/>
        <v>5713</v>
      </c>
      <c r="J73" s="77">
        <v>-5713</v>
      </c>
      <c r="K73" s="31">
        <f t="shared" si="3"/>
        <v>0</v>
      </c>
      <c r="L73" s="31"/>
      <c r="M73" s="31">
        <f t="shared" si="3"/>
        <v>0</v>
      </c>
      <c r="O73" s="31"/>
    </row>
    <row r="74" spans="1:15" ht="15">
      <c r="A74" s="25"/>
      <c r="B74" s="25"/>
      <c r="C74" s="63">
        <v>4050</v>
      </c>
      <c r="D74" s="25" t="s">
        <v>45</v>
      </c>
      <c r="E74" s="31">
        <v>1145000</v>
      </c>
      <c r="F74" s="31">
        <v>11424</v>
      </c>
      <c r="G74" s="31">
        <f t="shared" si="0"/>
        <v>1156424</v>
      </c>
      <c r="H74" s="96">
        <v>-10000</v>
      </c>
      <c r="I74" s="31">
        <f t="shared" si="1"/>
        <v>1146424</v>
      </c>
      <c r="J74" s="77">
        <v>141120</v>
      </c>
      <c r="K74" s="31">
        <f t="shared" si="3"/>
        <v>1287544</v>
      </c>
      <c r="L74" s="31">
        <v>-22914</v>
      </c>
      <c r="M74" s="31">
        <f t="shared" si="3"/>
        <v>1264630</v>
      </c>
      <c r="O74" s="31">
        <v>1321759</v>
      </c>
    </row>
    <row r="75" spans="1:15" ht="15">
      <c r="A75" s="25"/>
      <c r="B75" s="25"/>
      <c r="C75" s="63">
        <v>4060</v>
      </c>
      <c r="D75" s="25" t="s">
        <v>47</v>
      </c>
      <c r="E75" s="31">
        <v>25000</v>
      </c>
      <c r="F75" s="31">
        <v>2665</v>
      </c>
      <c r="G75" s="31">
        <f t="shared" si="0"/>
        <v>27665</v>
      </c>
      <c r="H75" s="96">
        <v>-17550</v>
      </c>
      <c r="I75" s="31">
        <f t="shared" si="1"/>
        <v>10115</v>
      </c>
      <c r="K75" s="31">
        <f t="shared" si="3"/>
        <v>10115</v>
      </c>
      <c r="L75" s="31">
        <v>-322</v>
      </c>
      <c r="M75" s="31">
        <f t="shared" si="3"/>
        <v>9793</v>
      </c>
      <c r="O75" s="31">
        <v>39655</v>
      </c>
    </row>
    <row r="76" spans="1:15" ht="15">
      <c r="A76" s="25"/>
      <c r="B76" s="25"/>
      <c r="C76" s="63">
        <v>4070</v>
      </c>
      <c r="D76" s="25" t="s">
        <v>48</v>
      </c>
      <c r="E76" s="31">
        <v>84000</v>
      </c>
      <c r="F76" s="31">
        <v>11647</v>
      </c>
      <c r="G76" s="31">
        <f t="shared" si="0"/>
        <v>95647</v>
      </c>
      <c r="H76" s="96">
        <v>-8042</v>
      </c>
      <c r="I76" s="31">
        <f t="shared" si="1"/>
        <v>87605</v>
      </c>
      <c r="K76" s="31">
        <f t="shared" si="3"/>
        <v>87605</v>
      </c>
      <c r="L76" s="31"/>
      <c r="M76" s="31">
        <f t="shared" si="3"/>
        <v>87605</v>
      </c>
      <c r="O76" s="31">
        <v>135051</v>
      </c>
    </row>
    <row r="77" spans="1:15" ht="15">
      <c r="A77" s="25"/>
      <c r="B77" s="25"/>
      <c r="C77" s="63">
        <v>4080</v>
      </c>
      <c r="D77" s="25" t="s">
        <v>56</v>
      </c>
      <c r="E77" s="31">
        <v>0</v>
      </c>
      <c r="F77" s="31">
        <v>5228</v>
      </c>
      <c r="G77" s="31">
        <f>E77+F77</f>
        <v>5228</v>
      </c>
      <c r="H77" s="76"/>
      <c r="I77" s="31">
        <f t="shared" si="1"/>
        <v>5228</v>
      </c>
      <c r="K77" s="31">
        <f t="shared" si="3"/>
        <v>5228</v>
      </c>
      <c r="L77" s="31"/>
      <c r="M77" s="31">
        <f t="shared" si="3"/>
        <v>5228</v>
      </c>
      <c r="O77" s="31">
        <v>13914</v>
      </c>
    </row>
    <row r="78" spans="1:15" ht="15">
      <c r="A78" s="25"/>
      <c r="B78" s="25"/>
      <c r="C78" s="63">
        <v>4110</v>
      </c>
      <c r="D78" s="25" t="s">
        <v>31</v>
      </c>
      <c r="E78" s="31">
        <v>20000</v>
      </c>
      <c r="F78" s="31">
        <v>1416</v>
      </c>
      <c r="G78" s="31">
        <f t="shared" si="0"/>
        <v>21416</v>
      </c>
      <c r="H78" s="76"/>
      <c r="I78" s="31">
        <f t="shared" si="1"/>
        <v>21416</v>
      </c>
      <c r="J78" s="77">
        <v>6925</v>
      </c>
      <c r="K78" s="31">
        <f t="shared" si="3"/>
        <v>28341</v>
      </c>
      <c r="L78" s="31">
        <v>-2652</v>
      </c>
      <c r="M78" s="31">
        <f t="shared" si="3"/>
        <v>25689</v>
      </c>
      <c r="O78" s="31">
        <v>49742</v>
      </c>
    </row>
    <row r="79" spans="1:15" ht="15">
      <c r="A79" s="25"/>
      <c r="B79" s="25"/>
      <c r="C79" s="63">
        <v>4120</v>
      </c>
      <c r="D79" s="25" t="s">
        <v>32</v>
      </c>
      <c r="E79" s="31">
        <v>3000</v>
      </c>
      <c r="F79" s="25">
        <v>0</v>
      </c>
      <c r="G79" s="31">
        <f t="shared" si="0"/>
        <v>3000</v>
      </c>
      <c r="H79" s="76"/>
      <c r="I79" s="31">
        <f t="shared" si="1"/>
        <v>3000</v>
      </c>
      <c r="J79" s="77">
        <v>1177</v>
      </c>
      <c r="K79" s="31">
        <f t="shared" si="3"/>
        <v>4177</v>
      </c>
      <c r="L79" s="31">
        <v>-493</v>
      </c>
      <c r="M79" s="31">
        <f t="shared" si="3"/>
        <v>3684</v>
      </c>
      <c r="O79" s="31">
        <v>7495</v>
      </c>
    </row>
    <row r="80" spans="1:15" ht="15">
      <c r="A80" s="25"/>
      <c r="B80" s="25"/>
      <c r="C80" s="63">
        <v>4210</v>
      </c>
      <c r="D80" s="25" t="s">
        <v>33</v>
      </c>
      <c r="E80" s="31">
        <v>116714</v>
      </c>
      <c r="F80" s="31">
        <v>-96064</v>
      </c>
      <c r="G80" s="31">
        <f aca="true" t="shared" si="4" ref="G80:G97">E80+F80</f>
        <v>20650</v>
      </c>
      <c r="H80" s="96">
        <v>52339</v>
      </c>
      <c r="I80" s="31">
        <f t="shared" si="1"/>
        <v>72989</v>
      </c>
      <c r="J80" s="77">
        <v>9437</v>
      </c>
      <c r="K80" s="31">
        <f t="shared" si="3"/>
        <v>82426</v>
      </c>
      <c r="L80" s="31"/>
      <c r="M80" s="31">
        <f t="shared" si="3"/>
        <v>82426</v>
      </c>
      <c r="O80" s="31">
        <v>27530</v>
      </c>
    </row>
    <row r="81" spans="1:15" ht="15" hidden="1">
      <c r="A81" s="25"/>
      <c r="B81" s="25"/>
      <c r="C81" s="63">
        <v>4220</v>
      </c>
      <c r="D81" s="25" t="s">
        <v>49</v>
      </c>
      <c r="E81" s="31">
        <v>3850</v>
      </c>
      <c r="F81" s="31">
        <v>-2350</v>
      </c>
      <c r="G81" s="31">
        <f t="shared" si="4"/>
        <v>1500</v>
      </c>
      <c r="H81" s="96">
        <v>-1500</v>
      </c>
      <c r="I81" s="31">
        <f t="shared" si="1"/>
        <v>0</v>
      </c>
      <c r="K81" s="31">
        <f t="shared" si="3"/>
        <v>0</v>
      </c>
      <c r="L81" s="31"/>
      <c r="M81" s="31">
        <f t="shared" si="3"/>
        <v>0</v>
      </c>
      <c r="O81" s="31"/>
    </row>
    <row r="82" spans="1:15" ht="15" hidden="1">
      <c r="A82" s="25"/>
      <c r="B82" s="25"/>
      <c r="C82" s="63">
        <v>4230</v>
      </c>
      <c r="D82" s="25" t="s">
        <v>50</v>
      </c>
      <c r="E82" s="31">
        <v>0</v>
      </c>
      <c r="F82" s="31">
        <v>1000</v>
      </c>
      <c r="G82" s="31">
        <f t="shared" si="4"/>
        <v>1000</v>
      </c>
      <c r="H82" s="96">
        <v>-1000</v>
      </c>
      <c r="I82" s="31">
        <f aca="true" t="shared" si="5" ref="I82:I134">G82+H82</f>
        <v>0</v>
      </c>
      <c r="K82" s="31">
        <f t="shared" si="3"/>
        <v>0</v>
      </c>
      <c r="L82" s="31"/>
      <c r="M82" s="31">
        <f t="shared" si="3"/>
        <v>0</v>
      </c>
      <c r="O82" s="31"/>
    </row>
    <row r="83" spans="1:15" ht="15" hidden="1">
      <c r="A83" s="25"/>
      <c r="B83" s="25"/>
      <c r="C83" s="63">
        <v>4240</v>
      </c>
      <c r="D83" s="25" t="s">
        <v>57</v>
      </c>
      <c r="E83" s="31">
        <v>0</v>
      </c>
      <c r="F83" s="31">
        <v>18000</v>
      </c>
      <c r="G83" s="31">
        <f t="shared" si="4"/>
        <v>18000</v>
      </c>
      <c r="H83" s="96">
        <v>-18000</v>
      </c>
      <c r="I83" s="31">
        <f t="shared" si="5"/>
        <v>0</v>
      </c>
      <c r="K83" s="31">
        <f t="shared" si="3"/>
        <v>0</v>
      </c>
      <c r="L83" s="31"/>
      <c r="M83" s="31">
        <f t="shared" si="3"/>
        <v>0</v>
      </c>
      <c r="O83" s="31"/>
    </row>
    <row r="84" spans="1:15" ht="15">
      <c r="A84" s="25"/>
      <c r="B84" s="25"/>
      <c r="C84" s="63">
        <v>4260</v>
      </c>
      <c r="D84" s="25" t="s">
        <v>34</v>
      </c>
      <c r="E84" s="31">
        <v>15400</v>
      </c>
      <c r="F84" s="31">
        <v>1600</v>
      </c>
      <c r="G84" s="31">
        <f t="shared" si="4"/>
        <v>17000</v>
      </c>
      <c r="H84" s="76"/>
      <c r="I84" s="31">
        <f t="shared" si="5"/>
        <v>17000</v>
      </c>
      <c r="J84" s="77">
        <v>13817</v>
      </c>
      <c r="K84" s="31">
        <f t="shared" si="3"/>
        <v>30817</v>
      </c>
      <c r="L84" s="31"/>
      <c r="M84" s="31">
        <f t="shared" si="3"/>
        <v>30817</v>
      </c>
      <c r="O84" s="31">
        <v>28337</v>
      </c>
    </row>
    <row r="85" spans="1:15" ht="15">
      <c r="A85" s="25"/>
      <c r="B85" s="25"/>
      <c r="C85" s="63">
        <v>4270</v>
      </c>
      <c r="D85" s="25" t="s">
        <v>51</v>
      </c>
      <c r="E85" s="31">
        <v>43000</v>
      </c>
      <c r="F85" s="31">
        <v>-37092</v>
      </c>
      <c r="G85" s="31">
        <f t="shared" si="4"/>
        <v>5908</v>
      </c>
      <c r="H85" s="96">
        <v>3500</v>
      </c>
      <c r="I85" s="31">
        <f t="shared" si="5"/>
        <v>9408</v>
      </c>
      <c r="K85" s="31">
        <f t="shared" si="3"/>
        <v>9408</v>
      </c>
      <c r="L85" s="31"/>
      <c r="M85" s="31">
        <f t="shared" si="3"/>
        <v>9408</v>
      </c>
      <c r="O85" s="31">
        <v>15207</v>
      </c>
    </row>
    <row r="86" spans="1:15" ht="15">
      <c r="A86" s="25"/>
      <c r="B86" s="25"/>
      <c r="C86" s="63">
        <v>4300</v>
      </c>
      <c r="D86" s="25" t="s">
        <v>26</v>
      </c>
      <c r="E86" s="31">
        <v>23000</v>
      </c>
      <c r="F86" s="31">
        <v>1350</v>
      </c>
      <c r="G86" s="31">
        <f t="shared" si="4"/>
        <v>24350</v>
      </c>
      <c r="H86" s="76"/>
      <c r="I86" s="31">
        <f t="shared" si="5"/>
        <v>24350</v>
      </c>
      <c r="J86" s="77">
        <v>24324</v>
      </c>
      <c r="K86" s="31">
        <f t="shared" si="3"/>
        <v>48674</v>
      </c>
      <c r="L86" s="31">
        <v>-3100</v>
      </c>
      <c r="M86" s="31">
        <f t="shared" si="3"/>
        <v>45574</v>
      </c>
      <c r="O86" s="31">
        <v>47000</v>
      </c>
    </row>
    <row r="87" spans="1:15" ht="15" customHeight="1">
      <c r="A87" s="25"/>
      <c r="B87" s="25"/>
      <c r="C87" s="63">
        <v>4410</v>
      </c>
      <c r="D87" s="25" t="s">
        <v>58</v>
      </c>
      <c r="E87" s="31">
        <v>2700</v>
      </c>
      <c r="F87" s="25">
        <v>-700</v>
      </c>
      <c r="G87" s="31">
        <f t="shared" si="4"/>
        <v>2000</v>
      </c>
      <c r="H87" s="96">
        <v>-1000</v>
      </c>
      <c r="I87" s="31">
        <f t="shared" si="5"/>
        <v>1000</v>
      </c>
      <c r="J87" s="77">
        <v>6049</v>
      </c>
      <c r="K87" s="31">
        <f t="shared" si="3"/>
        <v>7049</v>
      </c>
      <c r="L87" s="31"/>
      <c r="M87" s="31">
        <f t="shared" si="3"/>
        <v>7049</v>
      </c>
      <c r="O87" s="31">
        <v>1500</v>
      </c>
    </row>
    <row r="88" spans="1:15" ht="15" hidden="1">
      <c r="A88" s="25"/>
      <c r="B88" s="25"/>
      <c r="C88" s="63">
        <v>4430</v>
      </c>
      <c r="D88" s="25" t="s">
        <v>53</v>
      </c>
      <c r="E88" s="31">
        <v>2300</v>
      </c>
      <c r="F88" s="31">
        <v>-2300</v>
      </c>
      <c r="G88" s="31">
        <f t="shared" si="4"/>
        <v>0</v>
      </c>
      <c r="H88" s="76"/>
      <c r="I88" s="31">
        <f t="shared" si="5"/>
        <v>0</v>
      </c>
      <c r="K88" s="31">
        <f>I88+J88</f>
        <v>0</v>
      </c>
      <c r="L88" s="31"/>
      <c r="M88" s="31">
        <f>K88+L88</f>
        <v>0</v>
      </c>
      <c r="O88" s="31"/>
    </row>
    <row r="89" spans="1:15" ht="15" hidden="1">
      <c r="A89" s="25"/>
      <c r="B89" s="25"/>
      <c r="C89" s="63">
        <v>4440</v>
      </c>
      <c r="D89" s="25" t="s">
        <v>59</v>
      </c>
      <c r="E89" s="25">
        <v>0</v>
      </c>
      <c r="F89" s="25">
        <v>140</v>
      </c>
      <c r="G89" s="25">
        <f t="shared" si="4"/>
        <v>140</v>
      </c>
      <c r="H89" s="1">
        <v>-140</v>
      </c>
      <c r="I89" s="25">
        <f>G89+H89</f>
        <v>0</v>
      </c>
      <c r="K89" s="31">
        <f>I89+J89</f>
        <v>0</v>
      </c>
      <c r="L89" s="31"/>
      <c r="M89" s="31">
        <f>K89+L89</f>
        <v>0</v>
      </c>
      <c r="O89" s="31"/>
    </row>
    <row r="90" spans="1:15" ht="15">
      <c r="A90" s="25"/>
      <c r="B90" s="25"/>
      <c r="C90" s="63">
        <v>4430</v>
      </c>
      <c r="D90" s="25" t="s">
        <v>53</v>
      </c>
      <c r="E90" s="25"/>
      <c r="F90" s="25"/>
      <c r="G90" s="25"/>
      <c r="I90" s="25"/>
      <c r="K90" s="31">
        <v>0</v>
      </c>
      <c r="L90" s="31">
        <v>1745</v>
      </c>
      <c r="M90" s="31">
        <f>K90+L90</f>
        <v>1745</v>
      </c>
      <c r="O90" s="31">
        <v>3000</v>
      </c>
    </row>
    <row r="91" spans="1:15" ht="15">
      <c r="A91" s="25"/>
      <c r="B91" s="25"/>
      <c r="C91" s="63">
        <v>4510</v>
      </c>
      <c r="D91" s="25" t="s">
        <v>60</v>
      </c>
      <c r="E91" s="25"/>
      <c r="F91" s="25"/>
      <c r="G91" s="25"/>
      <c r="I91" s="25"/>
      <c r="K91" s="31"/>
      <c r="L91" s="31"/>
      <c r="M91" s="31"/>
      <c r="O91" s="31">
        <v>300</v>
      </c>
    </row>
    <row r="92" spans="1:15" ht="15">
      <c r="A92" s="25"/>
      <c r="B92" s="25"/>
      <c r="C92" s="65">
        <v>6050</v>
      </c>
      <c r="D92" s="67" t="s">
        <v>61</v>
      </c>
      <c r="E92" s="36">
        <v>300000</v>
      </c>
      <c r="F92" s="36">
        <v>331000</v>
      </c>
      <c r="G92" s="36">
        <f t="shared" si="4"/>
        <v>631000</v>
      </c>
      <c r="H92" s="76"/>
      <c r="I92" s="36">
        <f>G92+H92</f>
        <v>631000</v>
      </c>
      <c r="K92" s="31">
        <f>I92+J92</f>
        <v>631000</v>
      </c>
      <c r="L92" s="31"/>
      <c r="M92" s="31">
        <f>K92+L92</f>
        <v>631000</v>
      </c>
      <c r="O92" s="31">
        <v>500000</v>
      </c>
    </row>
    <row r="93" spans="1:15" ht="15.75">
      <c r="A93" s="78"/>
      <c r="B93" s="71"/>
      <c r="C93" s="71"/>
      <c r="D93" s="72"/>
      <c r="E93" s="42">
        <f aca="true" t="shared" si="6" ref="E93:M93">SUM(E72:E92)</f>
        <v>1903964</v>
      </c>
      <c r="F93" s="42">
        <f t="shared" si="6"/>
        <v>331000</v>
      </c>
      <c r="G93" s="42">
        <f t="shared" si="6"/>
        <v>2234964</v>
      </c>
      <c r="H93" s="42">
        <f t="shared" si="6"/>
        <v>0</v>
      </c>
      <c r="I93" s="42">
        <f t="shared" si="6"/>
        <v>2234964</v>
      </c>
      <c r="J93" s="42">
        <f t="shared" si="6"/>
        <v>158659</v>
      </c>
      <c r="K93" s="43">
        <f t="shared" si="6"/>
        <v>2393623</v>
      </c>
      <c r="L93" s="43">
        <f t="shared" si="6"/>
        <v>0</v>
      </c>
      <c r="M93" s="43">
        <f t="shared" si="6"/>
        <v>2393623</v>
      </c>
      <c r="N93" s="41"/>
      <c r="O93" s="43">
        <f>SUM(O72:O92)</f>
        <v>2400490</v>
      </c>
    </row>
    <row r="94" spans="1:15" ht="15">
      <c r="A94" s="57">
        <v>754</v>
      </c>
      <c r="B94" s="57">
        <v>75414</v>
      </c>
      <c r="C94" s="57">
        <v>4300</v>
      </c>
      <c r="D94" s="76" t="s">
        <v>26</v>
      </c>
      <c r="E94" s="96"/>
      <c r="F94" s="96"/>
      <c r="G94" s="96"/>
      <c r="H94" s="76"/>
      <c r="I94" s="96"/>
      <c r="J94" s="76"/>
      <c r="K94" s="96"/>
      <c r="L94" s="96"/>
      <c r="M94" s="96"/>
      <c r="N94" s="76"/>
      <c r="O94" s="62">
        <v>500</v>
      </c>
    </row>
    <row r="95" spans="1:15" ht="15">
      <c r="A95" s="67"/>
      <c r="B95" s="67"/>
      <c r="C95" s="65"/>
      <c r="D95" s="76"/>
      <c r="E95" s="96"/>
      <c r="F95" s="96"/>
      <c r="G95" s="96"/>
      <c r="H95" s="76"/>
      <c r="I95" s="96"/>
      <c r="J95" s="76"/>
      <c r="K95" s="96"/>
      <c r="L95" s="96"/>
      <c r="M95" s="96"/>
      <c r="N95" s="76"/>
      <c r="O95" s="36"/>
    </row>
    <row r="96" spans="1:15" ht="15.75">
      <c r="A96" s="113"/>
      <c r="B96" s="71"/>
      <c r="C96" s="71"/>
      <c r="D96" s="71"/>
      <c r="E96" s="114"/>
      <c r="F96" s="114"/>
      <c r="G96" s="114"/>
      <c r="H96" s="115"/>
      <c r="I96" s="114"/>
      <c r="J96" s="115"/>
      <c r="K96" s="114"/>
      <c r="L96" s="114"/>
      <c r="M96" s="114"/>
      <c r="N96" s="115"/>
      <c r="O96" s="43">
        <f>O94</f>
        <v>500</v>
      </c>
    </row>
    <row r="97" spans="1:15" ht="15.75">
      <c r="A97" s="116" t="s">
        <v>62</v>
      </c>
      <c r="B97" s="116"/>
      <c r="C97" s="116"/>
      <c r="D97" s="116"/>
      <c r="E97" s="49">
        <f>E93+E71</f>
        <v>7909964</v>
      </c>
      <c r="F97" s="49">
        <f>F93+F71</f>
        <v>331000</v>
      </c>
      <c r="G97" s="49">
        <f t="shared" si="4"/>
        <v>8240964</v>
      </c>
      <c r="H97" s="111"/>
      <c r="I97" s="40">
        <f>I93+I71</f>
        <v>8240964</v>
      </c>
      <c r="J97" s="110">
        <f>J93+J71</f>
        <v>220659</v>
      </c>
      <c r="K97" s="40">
        <f>K93+K71</f>
        <v>8461623</v>
      </c>
      <c r="L97" s="40">
        <f>L93+L71</f>
        <v>385634</v>
      </c>
      <c r="M97" s="40">
        <f>M93+M71</f>
        <v>8844957</v>
      </c>
      <c r="N97" s="112"/>
      <c r="O97" s="40">
        <f>O71+O93+O96</f>
        <v>9089990</v>
      </c>
    </row>
    <row r="98" spans="1:15" ht="15.75">
      <c r="A98" s="58"/>
      <c r="B98" s="57"/>
      <c r="C98" s="117"/>
      <c r="D98" s="118"/>
      <c r="E98" s="119"/>
      <c r="F98" s="50"/>
      <c r="G98" s="119"/>
      <c r="H98" s="105"/>
      <c r="I98" s="62"/>
      <c r="J98" s="105"/>
      <c r="K98" s="62"/>
      <c r="L98" s="62"/>
      <c r="M98" s="62"/>
      <c r="O98" s="62"/>
    </row>
    <row r="99" spans="1:15" ht="15">
      <c r="A99" s="64">
        <v>851</v>
      </c>
      <c r="B99" s="63">
        <v>85156</v>
      </c>
      <c r="C99" s="120">
        <v>4130</v>
      </c>
      <c r="D99" s="25" t="s">
        <v>63</v>
      </c>
      <c r="E99" s="75">
        <v>0</v>
      </c>
      <c r="F99" s="36">
        <v>514000</v>
      </c>
      <c r="G99" s="95">
        <v>514000</v>
      </c>
      <c r="H99" s="76"/>
      <c r="I99" s="31">
        <f t="shared" si="5"/>
        <v>514000</v>
      </c>
      <c r="J99" s="96">
        <v>146600</v>
      </c>
      <c r="K99" s="31">
        <f>I99+J99</f>
        <v>660600</v>
      </c>
      <c r="L99" s="31"/>
      <c r="M99" s="31">
        <f>K99+L99</f>
        <v>660600</v>
      </c>
      <c r="O99" s="31">
        <v>459600</v>
      </c>
    </row>
    <row r="100" spans="1:15" ht="15">
      <c r="A100" s="66"/>
      <c r="B100" s="65"/>
      <c r="C100" s="121"/>
      <c r="D100" s="67"/>
      <c r="E100" s="75"/>
      <c r="F100" s="36"/>
      <c r="G100" s="96"/>
      <c r="H100" s="76"/>
      <c r="I100" s="31"/>
      <c r="J100" s="96"/>
      <c r="K100" s="31"/>
      <c r="L100" s="31"/>
      <c r="M100" s="35"/>
      <c r="O100" s="31"/>
    </row>
    <row r="101" spans="1:15" ht="15.75">
      <c r="A101" s="122" t="s">
        <v>64</v>
      </c>
      <c r="B101" s="123"/>
      <c r="C101" s="124"/>
      <c r="D101" s="125"/>
      <c r="E101" s="110" t="e">
        <f>#REF!</f>
        <v>#REF!</v>
      </c>
      <c r="F101" s="40" t="e">
        <f>#REF!+#REF!</f>
        <v>#REF!</v>
      </c>
      <c r="G101" s="110" t="e">
        <f>E101+F101</f>
        <v>#REF!</v>
      </c>
      <c r="H101" s="41"/>
      <c r="I101" s="43" t="e">
        <f>#REF!+#REF!</f>
        <v>#REF!</v>
      </c>
      <c r="J101" s="42" t="e">
        <f>#REF!+#REF!</f>
        <v>#REF!</v>
      </c>
      <c r="K101" s="43" t="e">
        <f>#REF!+#REF!</f>
        <v>#REF!</v>
      </c>
      <c r="L101" s="43"/>
      <c r="M101" s="42" t="e">
        <f>#REF!+#REF!</f>
        <v>#REF!</v>
      </c>
      <c r="N101" s="41"/>
      <c r="O101" s="50">
        <f>O99</f>
        <v>459600</v>
      </c>
    </row>
    <row r="102" spans="1:15" ht="15.75">
      <c r="A102" s="45"/>
      <c r="B102" s="126"/>
      <c r="C102" s="126"/>
      <c r="D102" s="126"/>
      <c r="E102" s="127"/>
      <c r="F102" s="127"/>
      <c r="G102" s="49"/>
      <c r="H102" s="128"/>
      <c r="I102" s="50"/>
      <c r="J102" s="129"/>
      <c r="K102" s="50"/>
      <c r="L102" s="50"/>
      <c r="M102" s="56"/>
      <c r="N102" s="48"/>
      <c r="O102" s="50"/>
    </row>
    <row r="103" spans="1:15" ht="15">
      <c r="A103" s="63">
        <v>853</v>
      </c>
      <c r="B103" s="63">
        <v>85316</v>
      </c>
      <c r="C103" s="63">
        <v>3110</v>
      </c>
      <c r="D103" s="25" t="s">
        <v>65</v>
      </c>
      <c r="E103" s="74">
        <v>85000</v>
      </c>
      <c r="F103" s="105"/>
      <c r="G103" s="62">
        <f>E103+F103</f>
        <v>85000</v>
      </c>
      <c r="H103" s="105"/>
      <c r="I103" s="62">
        <f t="shared" si="5"/>
        <v>85000</v>
      </c>
      <c r="J103" s="105"/>
      <c r="K103" s="62">
        <f>I103+J103</f>
        <v>85000</v>
      </c>
      <c r="L103" s="62"/>
      <c r="M103" s="62">
        <f>K103+L103</f>
        <v>85000</v>
      </c>
      <c r="O103" s="31">
        <v>59000</v>
      </c>
    </row>
    <row r="104" spans="1:15" ht="15">
      <c r="A104" s="65"/>
      <c r="B104" s="65"/>
      <c r="C104" s="65"/>
      <c r="D104" s="67"/>
      <c r="E104" s="130"/>
      <c r="F104" s="76"/>
      <c r="G104" s="31"/>
      <c r="H104" s="76"/>
      <c r="I104" s="31"/>
      <c r="J104" s="76"/>
      <c r="K104" s="31"/>
      <c r="L104" s="31"/>
      <c r="M104" s="31"/>
      <c r="O104" s="36"/>
    </row>
    <row r="105" spans="1:15" ht="15.75">
      <c r="A105" s="131"/>
      <c r="B105" s="38"/>
      <c r="C105" s="38"/>
      <c r="D105" s="39"/>
      <c r="E105" s="50">
        <v>85000</v>
      </c>
      <c r="F105" s="55"/>
      <c r="G105" s="56">
        <f aca="true" t="shared" si="7" ref="G105:G113">E105+F105</f>
        <v>85000</v>
      </c>
      <c r="H105" s="55"/>
      <c r="I105" s="50">
        <f>I103</f>
        <v>85000</v>
      </c>
      <c r="J105" s="56"/>
      <c r="K105" s="50">
        <f>K103</f>
        <v>85000</v>
      </c>
      <c r="L105" s="50"/>
      <c r="M105" s="50">
        <f>M103</f>
        <v>85000</v>
      </c>
      <c r="N105" s="55"/>
      <c r="O105" s="44">
        <f>O103</f>
        <v>59000</v>
      </c>
    </row>
    <row r="106" spans="1:15" ht="15">
      <c r="A106" s="57">
        <v>853</v>
      </c>
      <c r="B106" s="57">
        <v>85318</v>
      </c>
      <c r="C106" s="57">
        <v>4010</v>
      </c>
      <c r="D106" s="59" t="s">
        <v>29</v>
      </c>
      <c r="E106" s="62">
        <v>80000</v>
      </c>
      <c r="F106" s="105"/>
      <c r="G106" s="62">
        <f t="shared" si="7"/>
        <v>80000</v>
      </c>
      <c r="H106" s="105"/>
      <c r="I106" s="62">
        <f t="shared" si="5"/>
        <v>80000</v>
      </c>
      <c r="J106" s="94">
        <v>3000</v>
      </c>
      <c r="K106" s="62">
        <f>I106+J106</f>
        <v>83000</v>
      </c>
      <c r="L106" s="62"/>
      <c r="M106" s="62">
        <f>K106+L106</f>
        <v>83000</v>
      </c>
      <c r="N106" s="105"/>
      <c r="O106" s="62">
        <v>54223</v>
      </c>
    </row>
    <row r="107" spans="1:15" ht="15">
      <c r="A107" s="63"/>
      <c r="B107" s="63"/>
      <c r="C107" s="63">
        <v>4110</v>
      </c>
      <c r="D107" s="25" t="s">
        <v>31</v>
      </c>
      <c r="E107" s="31">
        <v>12000</v>
      </c>
      <c r="F107" s="76"/>
      <c r="G107" s="31">
        <f t="shared" si="7"/>
        <v>12000</v>
      </c>
      <c r="H107" s="76"/>
      <c r="I107" s="31">
        <f t="shared" si="5"/>
        <v>12000</v>
      </c>
      <c r="J107" s="76"/>
      <c r="K107" s="31">
        <f>I107+J107</f>
        <v>12000</v>
      </c>
      <c r="L107" s="31"/>
      <c r="M107" s="31">
        <f>K107+L107</f>
        <v>12000</v>
      </c>
      <c r="N107" s="76"/>
      <c r="O107" s="31">
        <v>9695</v>
      </c>
    </row>
    <row r="108" spans="1:15" ht="15">
      <c r="A108" s="63"/>
      <c r="B108" s="63"/>
      <c r="C108" s="63">
        <v>4120</v>
      </c>
      <c r="D108" s="25" t="s">
        <v>32</v>
      </c>
      <c r="E108" s="31">
        <v>2000</v>
      </c>
      <c r="F108" s="76"/>
      <c r="G108" s="31">
        <f t="shared" si="7"/>
        <v>2000</v>
      </c>
      <c r="H108" s="76"/>
      <c r="I108" s="31">
        <f t="shared" si="5"/>
        <v>2000</v>
      </c>
      <c r="J108" s="76"/>
      <c r="K108" s="31">
        <f>I108+J108</f>
        <v>2000</v>
      </c>
      <c r="L108" s="31"/>
      <c r="M108" s="31">
        <f>K108+L108</f>
        <v>2000</v>
      </c>
      <c r="N108" s="76"/>
      <c r="O108" s="31">
        <v>1329</v>
      </c>
    </row>
    <row r="109" spans="1:15" ht="15">
      <c r="A109" s="65"/>
      <c r="B109" s="65"/>
      <c r="C109" s="65">
        <v>4210</v>
      </c>
      <c r="D109" s="67" t="s">
        <v>33</v>
      </c>
      <c r="E109" s="36">
        <v>9000</v>
      </c>
      <c r="F109" s="93"/>
      <c r="G109" s="36">
        <f t="shared" si="7"/>
        <v>9000</v>
      </c>
      <c r="H109" s="93"/>
      <c r="I109" s="36">
        <f t="shared" si="5"/>
        <v>9000</v>
      </c>
      <c r="J109" s="93"/>
      <c r="K109" s="36">
        <f>I109+J109</f>
        <v>9000</v>
      </c>
      <c r="L109" s="36"/>
      <c r="M109" s="36">
        <f>K109+L109</f>
        <v>9000</v>
      </c>
      <c r="N109" s="93"/>
      <c r="O109" s="36">
        <v>10000</v>
      </c>
    </row>
    <row r="110" spans="1:15" ht="15">
      <c r="A110" s="57"/>
      <c r="B110" s="57"/>
      <c r="C110" s="57">
        <v>4260</v>
      </c>
      <c r="D110" s="59" t="s">
        <v>66</v>
      </c>
      <c r="E110" s="62"/>
      <c r="F110" s="105"/>
      <c r="G110" s="62"/>
      <c r="H110" s="105"/>
      <c r="I110" s="62"/>
      <c r="J110" s="105"/>
      <c r="K110" s="62"/>
      <c r="L110" s="62"/>
      <c r="M110" s="62"/>
      <c r="N110" s="105"/>
      <c r="O110" s="62">
        <v>6000</v>
      </c>
    </row>
    <row r="111" spans="1:15" ht="15">
      <c r="A111" s="63"/>
      <c r="B111" s="63"/>
      <c r="C111" s="63">
        <v>4300</v>
      </c>
      <c r="D111" s="25" t="s">
        <v>26</v>
      </c>
      <c r="E111" s="31"/>
      <c r="F111" s="76"/>
      <c r="G111" s="31"/>
      <c r="H111" s="76"/>
      <c r="I111" s="31"/>
      <c r="J111" s="76"/>
      <c r="K111" s="31"/>
      <c r="L111" s="31"/>
      <c r="M111" s="31"/>
      <c r="N111" s="76"/>
      <c r="O111" s="31">
        <v>12000</v>
      </c>
    </row>
    <row r="112" spans="1:15" ht="15">
      <c r="A112" s="63"/>
      <c r="B112" s="63"/>
      <c r="C112" s="63">
        <v>4410</v>
      </c>
      <c r="D112" s="25" t="s">
        <v>67</v>
      </c>
      <c r="E112" s="31"/>
      <c r="F112" s="76"/>
      <c r="G112" s="31"/>
      <c r="H112" s="76"/>
      <c r="I112" s="31"/>
      <c r="J112" s="76"/>
      <c r="K112" s="31"/>
      <c r="L112" s="31"/>
      <c r="M112" s="31"/>
      <c r="N112" s="76"/>
      <c r="O112" s="31">
        <v>2653</v>
      </c>
    </row>
    <row r="113" spans="1:15" ht="15.75">
      <c r="A113" s="78"/>
      <c r="B113" s="71"/>
      <c r="C113" s="71"/>
      <c r="D113" s="72"/>
      <c r="E113" s="42">
        <f>SUM(E106:E112)</f>
        <v>103000</v>
      </c>
      <c r="F113" s="41"/>
      <c r="G113" s="42">
        <f t="shared" si="7"/>
        <v>103000</v>
      </c>
      <c r="H113" s="41"/>
      <c r="I113" s="43">
        <f>SUM(I106:I112)</f>
        <v>103000</v>
      </c>
      <c r="J113" s="42">
        <f>SUM(J106:J112)</f>
        <v>3000</v>
      </c>
      <c r="K113" s="43">
        <f>SUM(K106:K112)</f>
        <v>106000</v>
      </c>
      <c r="L113" s="43"/>
      <c r="M113" s="43">
        <f>SUM(M106:M112)</f>
        <v>106000</v>
      </c>
      <c r="N113" s="41"/>
      <c r="O113" s="43">
        <f>SUM(O106:O112)</f>
        <v>95900</v>
      </c>
    </row>
    <row r="114" spans="1:15" ht="15">
      <c r="A114" s="63">
        <v>853</v>
      </c>
      <c r="B114" s="63">
        <v>85321</v>
      </c>
      <c r="C114" s="63"/>
      <c r="D114" s="25"/>
      <c r="E114" s="31"/>
      <c r="F114" s="77"/>
      <c r="G114" s="31"/>
      <c r="I114" s="31"/>
      <c r="K114" s="31"/>
      <c r="L114" s="31"/>
      <c r="M114" s="31"/>
      <c r="O114" s="31"/>
    </row>
    <row r="115" spans="1:15" ht="15" hidden="1">
      <c r="A115" s="63"/>
      <c r="C115" s="63">
        <v>3110</v>
      </c>
      <c r="D115" s="25" t="s">
        <v>65</v>
      </c>
      <c r="E115" s="31">
        <v>33000</v>
      </c>
      <c r="F115" s="77">
        <v>-33000</v>
      </c>
      <c r="G115" s="31">
        <f aca="true" t="shared" si="8" ref="G115:G120">E114:E115+F115</f>
        <v>0</v>
      </c>
      <c r="I115" s="31">
        <f t="shared" si="5"/>
        <v>0</v>
      </c>
      <c r="K115" s="31">
        <f aca="true" t="shared" si="9" ref="K115:K120">I115+J115</f>
        <v>0</v>
      </c>
      <c r="L115" s="31"/>
      <c r="M115" s="31">
        <f aca="true" t="shared" si="10" ref="M115:M120">K115+L115</f>
        <v>0</v>
      </c>
      <c r="O115" s="31"/>
    </row>
    <row r="116" spans="1:15" ht="15">
      <c r="A116" s="63"/>
      <c r="B116" s="63"/>
      <c r="C116" s="63">
        <v>4010</v>
      </c>
      <c r="D116" s="25" t="s">
        <v>29</v>
      </c>
      <c r="E116" s="31">
        <v>0</v>
      </c>
      <c r="F116" s="77">
        <v>23000</v>
      </c>
      <c r="G116" s="31">
        <f t="shared" si="8"/>
        <v>23000</v>
      </c>
      <c r="I116" s="31">
        <f t="shared" si="5"/>
        <v>23000</v>
      </c>
      <c r="J116" s="77">
        <v>7700</v>
      </c>
      <c r="K116" s="31">
        <f t="shared" si="9"/>
        <v>30700</v>
      </c>
      <c r="L116" s="31"/>
      <c r="M116" s="31">
        <f t="shared" si="10"/>
        <v>30700</v>
      </c>
      <c r="O116" s="31">
        <v>37224</v>
      </c>
    </row>
    <row r="117" spans="1:15" ht="15">
      <c r="A117" s="63"/>
      <c r="B117" s="63"/>
      <c r="C117" s="63">
        <v>4110</v>
      </c>
      <c r="D117" s="25" t="s">
        <v>31</v>
      </c>
      <c r="E117" s="31">
        <v>0</v>
      </c>
      <c r="F117" s="77">
        <v>4100</v>
      </c>
      <c r="G117" s="31">
        <f>E116:E117+F117</f>
        <v>4100</v>
      </c>
      <c r="I117" s="31">
        <f t="shared" si="5"/>
        <v>4100</v>
      </c>
      <c r="J117" s="77">
        <v>1430</v>
      </c>
      <c r="K117" s="31">
        <f t="shared" si="9"/>
        <v>5530</v>
      </c>
      <c r="L117" s="31"/>
      <c r="M117" s="31">
        <f t="shared" si="10"/>
        <v>5530</v>
      </c>
      <c r="O117" s="31">
        <v>6656</v>
      </c>
    </row>
    <row r="118" spans="1:15" ht="15">
      <c r="A118" s="63"/>
      <c r="B118" s="63"/>
      <c r="C118" s="63">
        <v>4120</v>
      </c>
      <c r="D118" s="25" t="s">
        <v>32</v>
      </c>
      <c r="E118" s="31">
        <v>0</v>
      </c>
      <c r="F118" s="1">
        <v>600</v>
      </c>
      <c r="G118" s="31">
        <f t="shared" si="8"/>
        <v>600</v>
      </c>
      <c r="I118" s="31">
        <f t="shared" si="5"/>
        <v>600</v>
      </c>
      <c r="J118" s="1">
        <v>196</v>
      </c>
      <c r="K118" s="31">
        <f t="shared" si="9"/>
        <v>796</v>
      </c>
      <c r="L118" s="31"/>
      <c r="M118" s="31">
        <f t="shared" si="10"/>
        <v>796</v>
      </c>
      <c r="O118" s="31">
        <v>912</v>
      </c>
    </row>
    <row r="119" spans="1:15" ht="15">
      <c r="A119" s="63"/>
      <c r="B119" s="63"/>
      <c r="C119" s="63">
        <v>4210</v>
      </c>
      <c r="D119" s="25" t="s">
        <v>33</v>
      </c>
      <c r="E119" s="31">
        <v>0</v>
      </c>
      <c r="F119" s="77">
        <v>2000</v>
      </c>
      <c r="G119" s="31">
        <f t="shared" si="8"/>
        <v>2000</v>
      </c>
      <c r="I119" s="31">
        <f t="shared" si="5"/>
        <v>2000</v>
      </c>
      <c r="J119" s="77">
        <v>2374</v>
      </c>
      <c r="K119" s="31">
        <f t="shared" si="9"/>
        <v>4374</v>
      </c>
      <c r="L119" s="31"/>
      <c r="M119" s="31">
        <f t="shared" si="10"/>
        <v>4374</v>
      </c>
      <c r="O119" s="31">
        <v>5000</v>
      </c>
    </row>
    <row r="120" spans="1:15" ht="15">
      <c r="A120" s="63"/>
      <c r="B120" s="63"/>
      <c r="C120" s="63">
        <v>4300</v>
      </c>
      <c r="D120" s="25" t="s">
        <v>26</v>
      </c>
      <c r="E120" s="31">
        <v>0</v>
      </c>
      <c r="F120" s="77">
        <v>1000</v>
      </c>
      <c r="G120" s="31">
        <f t="shared" si="8"/>
        <v>1000</v>
      </c>
      <c r="I120" s="31">
        <f t="shared" si="5"/>
        <v>1000</v>
      </c>
      <c r="J120" s="77">
        <v>3000</v>
      </c>
      <c r="K120" s="31">
        <f t="shared" si="9"/>
        <v>4000</v>
      </c>
      <c r="L120" s="31"/>
      <c r="M120" s="31">
        <f t="shared" si="10"/>
        <v>4000</v>
      </c>
      <c r="O120" s="31">
        <v>26208</v>
      </c>
    </row>
    <row r="121" spans="1:15" ht="15.75">
      <c r="A121" s="78"/>
      <c r="B121" s="71"/>
      <c r="C121" s="71"/>
      <c r="D121" s="72"/>
      <c r="E121" s="56">
        <v>33000</v>
      </c>
      <c r="F121" s="50">
        <f>SUM(F114:F120)</f>
        <v>-2300</v>
      </c>
      <c r="G121" s="56">
        <f aca="true" t="shared" si="11" ref="G121:G135">E121+F121</f>
        <v>30700</v>
      </c>
      <c r="H121" s="55"/>
      <c r="I121" s="50">
        <f>SUM(I114:I120)</f>
        <v>30700</v>
      </c>
      <c r="J121" s="56">
        <f>SUM(J114:J120)</f>
        <v>14700</v>
      </c>
      <c r="K121" s="50">
        <f>SUM(K114:K120)</f>
        <v>45400</v>
      </c>
      <c r="L121" s="50"/>
      <c r="M121" s="50">
        <f>SUM(M114:M120)</f>
        <v>45400</v>
      </c>
      <c r="N121" s="41"/>
      <c r="O121" s="50">
        <f>SUM(O114:O120)</f>
        <v>76000</v>
      </c>
    </row>
    <row r="122" spans="1:15" ht="15.75">
      <c r="A122" s="132"/>
      <c r="B122" s="46"/>
      <c r="C122" s="46"/>
      <c r="D122" s="46"/>
      <c r="E122" s="127"/>
      <c r="F122" s="127"/>
      <c r="G122" s="56"/>
      <c r="H122" s="55"/>
      <c r="I122" s="50"/>
      <c r="J122" s="127"/>
      <c r="K122" s="44"/>
      <c r="L122" s="44"/>
      <c r="M122" s="44"/>
      <c r="N122" s="48"/>
      <c r="O122" s="50"/>
    </row>
    <row r="123" spans="1:15" ht="15">
      <c r="A123" s="63">
        <v>853</v>
      </c>
      <c r="B123" s="63">
        <v>85331</v>
      </c>
      <c r="C123" s="63">
        <v>3110</v>
      </c>
      <c r="D123" s="133" t="s">
        <v>65</v>
      </c>
      <c r="E123" s="96"/>
      <c r="F123" s="96"/>
      <c r="G123" s="61"/>
      <c r="H123" s="60"/>
      <c r="I123" s="62"/>
      <c r="J123" s="96"/>
      <c r="K123" s="31"/>
      <c r="L123" s="31"/>
      <c r="M123" s="31"/>
      <c r="N123" s="76"/>
      <c r="O123" s="31">
        <v>20000</v>
      </c>
    </row>
    <row r="124" spans="1:15" ht="15">
      <c r="A124" s="65"/>
      <c r="B124" s="134"/>
      <c r="C124" s="65"/>
      <c r="D124" s="91"/>
      <c r="E124" s="96"/>
      <c r="F124" s="96"/>
      <c r="G124" s="61"/>
      <c r="H124" s="60"/>
      <c r="I124" s="62"/>
      <c r="J124" s="96"/>
      <c r="K124" s="31"/>
      <c r="L124" s="31"/>
      <c r="M124" s="31"/>
      <c r="N124" s="76"/>
      <c r="O124" s="36"/>
    </row>
    <row r="125" spans="1:15" ht="15.75">
      <c r="A125" s="135"/>
      <c r="B125" s="136"/>
      <c r="C125" s="136"/>
      <c r="D125" s="137"/>
      <c r="E125" s="42"/>
      <c r="F125" s="138"/>
      <c r="G125" s="42"/>
      <c r="H125" s="41"/>
      <c r="I125" s="43"/>
      <c r="J125" s="138"/>
      <c r="K125" s="43"/>
      <c r="L125" s="43"/>
      <c r="M125" s="43"/>
      <c r="N125" s="139"/>
      <c r="O125" s="40">
        <f>O123</f>
        <v>20000</v>
      </c>
    </row>
    <row r="126" spans="1:15" ht="15">
      <c r="A126" s="63">
        <v>853</v>
      </c>
      <c r="B126" s="63">
        <v>85333</v>
      </c>
      <c r="C126" s="63">
        <v>4010</v>
      </c>
      <c r="D126" s="25" t="s">
        <v>29</v>
      </c>
      <c r="E126" s="31">
        <v>190000</v>
      </c>
      <c r="G126" s="35">
        <f t="shared" si="11"/>
        <v>190000</v>
      </c>
      <c r="H126" s="25"/>
      <c r="I126" s="31">
        <f t="shared" si="5"/>
        <v>190000</v>
      </c>
      <c r="K126" s="31">
        <f aca="true" t="shared" si="12" ref="K126:M134">I126+J126</f>
        <v>190000</v>
      </c>
      <c r="L126" s="31"/>
      <c r="M126" s="31">
        <f t="shared" si="12"/>
        <v>190000</v>
      </c>
      <c r="N126" s="77">
        <v>6800</v>
      </c>
      <c r="O126" s="31">
        <v>192700</v>
      </c>
    </row>
    <row r="127" spans="1:15" ht="15">
      <c r="A127" s="25"/>
      <c r="B127" s="63"/>
      <c r="C127" s="63">
        <v>4040</v>
      </c>
      <c r="D127" s="25" t="s">
        <v>44</v>
      </c>
      <c r="E127" s="31">
        <v>28000</v>
      </c>
      <c r="G127" s="35">
        <f t="shared" si="11"/>
        <v>28000</v>
      </c>
      <c r="H127" s="25"/>
      <c r="I127" s="31">
        <f t="shared" si="5"/>
        <v>28000</v>
      </c>
      <c r="K127" s="31">
        <f t="shared" si="12"/>
        <v>28000</v>
      </c>
      <c r="L127" s="31"/>
      <c r="M127" s="31">
        <f t="shared" si="12"/>
        <v>28000</v>
      </c>
      <c r="N127" s="77">
        <v>-3714</v>
      </c>
      <c r="O127" s="31">
        <v>19500</v>
      </c>
    </row>
    <row r="128" spans="1:15" ht="15">
      <c r="A128" s="25"/>
      <c r="B128" s="63"/>
      <c r="C128" s="63">
        <v>4110</v>
      </c>
      <c r="D128" s="25" t="s">
        <v>31</v>
      </c>
      <c r="E128" s="31">
        <v>35000</v>
      </c>
      <c r="G128" s="35">
        <f t="shared" si="11"/>
        <v>35000</v>
      </c>
      <c r="H128" s="25"/>
      <c r="I128" s="31">
        <f t="shared" si="5"/>
        <v>35000</v>
      </c>
      <c r="K128" s="31">
        <f t="shared" si="12"/>
        <v>35000</v>
      </c>
      <c r="L128" s="31"/>
      <c r="M128" s="31">
        <f t="shared" si="12"/>
        <v>35000</v>
      </c>
      <c r="O128" s="31">
        <v>38300</v>
      </c>
    </row>
    <row r="129" spans="1:15" ht="15">
      <c r="A129" s="25"/>
      <c r="B129" s="63"/>
      <c r="C129" s="63">
        <v>4120</v>
      </c>
      <c r="D129" s="25" t="s">
        <v>32</v>
      </c>
      <c r="E129" s="31">
        <v>5000</v>
      </c>
      <c r="G129" s="35">
        <f t="shared" si="11"/>
        <v>5000</v>
      </c>
      <c r="H129" s="25"/>
      <c r="I129" s="31">
        <f t="shared" si="5"/>
        <v>5000</v>
      </c>
      <c r="K129" s="31">
        <f t="shared" si="12"/>
        <v>5000</v>
      </c>
      <c r="L129" s="31"/>
      <c r="M129" s="31">
        <f t="shared" si="12"/>
        <v>5000</v>
      </c>
      <c r="O129" s="31">
        <v>5600</v>
      </c>
    </row>
    <row r="130" spans="1:15" ht="15">
      <c r="A130" s="25"/>
      <c r="B130" s="63"/>
      <c r="C130" s="63">
        <v>4210</v>
      </c>
      <c r="D130" s="25" t="s">
        <v>33</v>
      </c>
      <c r="E130" s="31">
        <v>11000</v>
      </c>
      <c r="G130" s="35">
        <f t="shared" si="11"/>
        <v>11000</v>
      </c>
      <c r="H130" s="25">
        <v>-940</v>
      </c>
      <c r="I130" s="31">
        <f t="shared" si="5"/>
        <v>10060</v>
      </c>
      <c r="K130" s="31">
        <f t="shared" si="12"/>
        <v>10060</v>
      </c>
      <c r="L130" s="31"/>
      <c r="M130" s="31">
        <f t="shared" si="12"/>
        <v>10060</v>
      </c>
      <c r="O130" s="31">
        <v>3700</v>
      </c>
    </row>
    <row r="131" spans="1:15" ht="15">
      <c r="A131" s="25"/>
      <c r="B131" s="63"/>
      <c r="C131" s="63">
        <v>4260</v>
      </c>
      <c r="D131" s="25" t="s">
        <v>34</v>
      </c>
      <c r="E131" s="31">
        <v>5000</v>
      </c>
      <c r="G131" s="35">
        <f t="shared" si="11"/>
        <v>5000</v>
      </c>
      <c r="H131" s="25"/>
      <c r="I131" s="31">
        <f t="shared" si="5"/>
        <v>5000</v>
      </c>
      <c r="K131" s="31">
        <f t="shared" si="12"/>
        <v>5000</v>
      </c>
      <c r="L131" s="31"/>
      <c r="M131" s="31">
        <f t="shared" si="12"/>
        <v>5000</v>
      </c>
      <c r="O131" s="31">
        <v>4100</v>
      </c>
    </row>
    <row r="132" spans="1:15" ht="15">
      <c r="A132" s="25"/>
      <c r="B132" s="63"/>
      <c r="C132" s="63">
        <v>4270</v>
      </c>
      <c r="D132" s="25" t="s">
        <v>68</v>
      </c>
      <c r="E132" s="31">
        <v>0</v>
      </c>
      <c r="F132" s="77">
        <v>5000</v>
      </c>
      <c r="G132" s="35">
        <f t="shared" si="11"/>
        <v>5000</v>
      </c>
      <c r="H132" s="25"/>
      <c r="I132" s="31">
        <f t="shared" si="5"/>
        <v>5000</v>
      </c>
      <c r="K132" s="31">
        <f t="shared" si="12"/>
        <v>5000</v>
      </c>
      <c r="L132" s="31"/>
      <c r="M132" s="31">
        <f t="shared" si="12"/>
        <v>5000</v>
      </c>
      <c r="O132" s="31">
        <v>2000</v>
      </c>
    </row>
    <row r="133" spans="1:15" ht="15">
      <c r="A133" s="25"/>
      <c r="B133" s="63"/>
      <c r="C133" s="63">
        <v>4300</v>
      </c>
      <c r="D133" s="25" t="s">
        <v>26</v>
      </c>
      <c r="E133" s="31">
        <v>26000</v>
      </c>
      <c r="F133" s="77">
        <v>-5000</v>
      </c>
      <c r="G133" s="35">
        <f t="shared" si="11"/>
        <v>21000</v>
      </c>
      <c r="H133" s="25"/>
      <c r="I133" s="31">
        <f t="shared" si="5"/>
        <v>21000</v>
      </c>
      <c r="K133" s="31">
        <f t="shared" si="12"/>
        <v>21000</v>
      </c>
      <c r="L133" s="31"/>
      <c r="M133" s="31">
        <f t="shared" si="12"/>
        <v>21000</v>
      </c>
      <c r="N133" s="77">
        <v>-3086</v>
      </c>
      <c r="O133" s="31">
        <v>7600</v>
      </c>
    </row>
    <row r="134" spans="1:15" ht="15">
      <c r="A134" s="25"/>
      <c r="B134" s="63"/>
      <c r="C134" s="63">
        <v>4410</v>
      </c>
      <c r="D134" s="25" t="s">
        <v>35</v>
      </c>
      <c r="E134" s="31">
        <v>1000</v>
      </c>
      <c r="G134" s="35">
        <f t="shared" si="11"/>
        <v>1000</v>
      </c>
      <c r="H134" s="25"/>
      <c r="I134" s="31">
        <f t="shared" si="5"/>
        <v>1000</v>
      </c>
      <c r="K134" s="31">
        <f t="shared" si="12"/>
        <v>1000</v>
      </c>
      <c r="L134" s="31"/>
      <c r="M134" s="31">
        <f t="shared" si="12"/>
        <v>1000</v>
      </c>
      <c r="O134" s="31">
        <v>500</v>
      </c>
    </row>
    <row r="135" spans="1:15" ht="15.75">
      <c r="A135" s="78"/>
      <c r="B135" s="140"/>
      <c r="C135" s="140"/>
      <c r="D135" s="141"/>
      <c r="E135" s="42">
        <f>SUM(E126:E134)</f>
        <v>301000</v>
      </c>
      <c r="F135" s="41">
        <f>SUM(F126:F134)</f>
        <v>0</v>
      </c>
      <c r="G135" s="42">
        <f t="shared" si="11"/>
        <v>301000</v>
      </c>
      <c r="H135" s="111">
        <v>0</v>
      </c>
      <c r="I135" s="40">
        <f>SUM(I126:I134)</f>
        <v>300060</v>
      </c>
      <c r="J135" s="42"/>
      <c r="K135" s="43">
        <f>SUM(K126:K134)</f>
        <v>300060</v>
      </c>
      <c r="L135" s="43"/>
      <c r="M135" s="43">
        <f>SUM(M126:M134)</f>
        <v>300060</v>
      </c>
      <c r="N135" s="42">
        <f>SUM(N126:N134)</f>
        <v>0</v>
      </c>
      <c r="O135" s="43">
        <f>SUM(O126:O134)</f>
        <v>274000</v>
      </c>
    </row>
    <row r="136" spans="1:15" ht="15.75">
      <c r="A136" s="142" t="s">
        <v>69</v>
      </c>
      <c r="B136" s="142"/>
      <c r="C136" s="142"/>
      <c r="D136" s="142"/>
      <c r="E136" s="42">
        <f>E135+E121+E113+E105</f>
        <v>522000</v>
      </c>
      <c r="F136" s="42">
        <f>F135+F121+F113+F105</f>
        <v>-2300</v>
      </c>
      <c r="G136" s="42">
        <f>G135+G121+G113+G105</f>
        <v>519700</v>
      </c>
      <c r="H136" s="79">
        <v>0</v>
      </c>
      <c r="I136" s="43">
        <f>I135+I121+I113+I105</f>
        <v>518760</v>
      </c>
      <c r="J136" s="42" t="e">
        <f>J135+J121+J113+J105+#REF!</f>
        <v>#REF!</v>
      </c>
      <c r="K136" s="43" t="e">
        <f>K135+K121+K113+K105+#REF!</f>
        <v>#REF!</v>
      </c>
      <c r="L136" s="43"/>
      <c r="M136" s="43" t="e">
        <f>M135+M121+M113+M105+#REF!</f>
        <v>#REF!</v>
      </c>
      <c r="N136" s="41">
        <v>0</v>
      </c>
      <c r="O136" s="43">
        <f>O135+O125+O121+O113+O105</f>
        <v>524900</v>
      </c>
    </row>
    <row r="137" spans="1:16" ht="15.75">
      <c r="A137" s="135" t="s">
        <v>70</v>
      </c>
      <c r="B137" s="143"/>
      <c r="C137" s="143"/>
      <c r="D137" s="144"/>
      <c r="E137" s="42" t="e">
        <f>E136+#REF!+E97+E49+E40+E20+E16</f>
        <v>#REF!</v>
      </c>
      <c r="F137" s="42" t="e">
        <f>F136+F101+F97+F49+F40+F20+F16</f>
        <v>#REF!</v>
      </c>
      <c r="G137" s="42" t="e">
        <f>G136+G101+G97+G49+G40+G20+G16</f>
        <v>#REF!</v>
      </c>
      <c r="H137" s="79">
        <v>0</v>
      </c>
      <c r="I137" s="43" t="e">
        <f>I136+I101+I97+I49+I40+I20+I16</f>
        <v>#REF!</v>
      </c>
      <c r="J137" s="42" t="e">
        <f>J136+J101+J97+J49+J40+J20+J16</f>
        <v>#REF!</v>
      </c>
      <c r="K137" s="43" t="e">
        <f>K136+K101+K97+K49+K40+K20+K16</f>
        <v>#REF!</v>
      </c>
      <c r="L137" s="43">
        <f>L136+L101+L97+L49+L40+L20+L16</f>
        <v>385634</v>
      </c>
      <c r="M137" s="43" t="e">
        <f>M136+M101+M97+M49+M40+M20+M16</f>
        <v>#REF!</v>
      </c>
      <c r="N137" s="41">
        <v>0</v>
      </c>
      <c r="O137" s="43">
        <f>O136+O101+O97+O49+O40+O20+O16</f>
        <v>10554870</v>
      </c>
      <c r="P137" s="127"/>
    </row>
  </sheetData>
  <mergeCells count="30">
    <mergeCell ref="A137:D137"/>
    <mergeCell ref="A121:D121"/>
    <mergeCell ref="A125:D125"/>
    <mergeCell ref="A135:D135"/>
    <mergeCell ref="A136:D136"/>
    <mergeCell ref="A97:D97"/>
    <mergeCell ref="A101:D101"/>
    <mergeCell ref="A105:D105"/>
    <mergeCell ref="A113:D113"/>
    <mergeCell ref="A49:D49"/>
    <mergeCell ref="A71:D71"/>
    <mergeCell ref="A93:D93"/>
    <mergeCell ref="A96:D96"/>
    <mergeCell ref="A39:D39"/>
    <mergeCell ref="A40:D40"/>
    <mergeCell ref="A44:D44"/>
    <mergeCell ref="A48:D48"/>
    <mergeCell ref="A16:D16"/>
    <mergeCell ref="A20:D20"/>
    <mergeCell ref="A24:D24"/>
    <mergeCell ref="A28:D28"/>
    <mergeCell ref="A6:O6"/>
    <mergeCell ref="A7:O7"/>
    <mergeCell ref="A9:O9"/>
    <mergeCell ref="A11:C11"/>
    <mergeCell ref="D11:D12"/>
    <mergeCell ref="D1:O1"/>
    <mergeCell ref="D2:O2"/>
    <mergeCell ref="D3:O3"/>
    <mergeCell ref="D4:O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2003-08-04T11:55:26Z</dcterms:created>
  <dcterms:modified xsi:type="dcterms:W3CDTF">2003-08-04T11:55:46Z</dcterms:modified>
  <cp:category/>
  <cp:version/>
  <cp:contentType/>
  <cp:contentStatus/>
</cp:coreProperties>
</file>